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DEX" sheetId="1" state="visible" r:id="rId1"/>
    <sheet name="🧮 SKT 계산기" sheetId="2" state="visible" r:id="rId2"/>
    <sheet name="🧮 KT 계산기" sheetId="3" state="visible" r:id="rId3"/>
    <sheet name="🧮 LG U+ 계산기" sheetId="4" state="visible" r:id="rId4"/>
    <sheet name="01_Internet" sheetId="5" state="visible" r:id="rId5"/>
    <sheet name="02_TV" sheetId="6" state="visible" r:id="rId6"/>
    <sheet name="03_TV_Internet" sheetId="7" state="visible" r:id="rId7"/>
    <sheet name="04_SetTop" sheetId="8" state="visible" r:id="rId8"/>
    <sheet name="05_WiFi" sheetId="9" state="visible" r:id="rId9"/>
    <sheet name="06_Install" sheetId="10" state="visible" r:id="rId10"/>
    <sheet name="07_Gift" sheetId="11" state="visible" r:id="rId11"/>
    <sheet name="08_Cards" sheetId="12" state="visible" r:id="rId12"/>
    <sheet name="10_SKT_Bundle" sheetId="13" state="visible" r:id="rId13"/>
    <sheet name="11_KT_Total" sheetId="14" state="visible" r:id="rId14"/>
    <sheet name="12_KT_Fixed" sheetId="15" state="visible" r:id="rId15"/>
    <sheet name="13_KT_Premium" sheetId="16" state="visible" r:id="rId16"/>
    <sheet name="14_LGU_Chweyswun" sheetId="17" state="visible" r:id="rId17"/>
    <sheet name="15_LGU_Together" sheetId="18" state="visible" r:id="rId18"/>
    <sheet name="20_Schema" sheetId="19" state="visible" r:id="rId19"/>
    <sheet name="30_Formula" sheetId="20" state="visible" r:id="rId20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&quot;원&quot;"/>
  </numFmts>
  <fonts count="42">
    <font>
      <name val="Calibri"/>
      <family val="2"/>
      <color theme="1"/>
      <sz val="11"/>
      <scheme val="minor"/>
    </font>
    <font>
      <name val="Noto Sans KR"/>
      <b val="1"/>
      <color rgb="001a2744"/>
      <sz val="18"/>
    </font>
    <font>
      <name val="Noto Sans KR"/>
      <i val="1"/>
      <color rgb="00666666"/>
      <sz val="11"/>
    </font>
    <font>
      <name val="Noto Sans KR"/>
      <b val="1"/>
      <color rgb="001a2744"/>
      <sz val="14"/>
    </font>
    <font>
      <name val="Noto Sans KR"/>
      <b val="1"/>
      <color rgb="00ffffff"/>
      <sz val="11"/>
    </font>
    <font>
      <name val="Noto Sans KR"/>
      <sz val="10"/>
    </font>
    <font>
      <name val="Noto Sans KR"/>
      <b val="1"/>
      <color rgb="00ef4444"/>
      <sz val="13"/>
    </font>
    <font>
      <name val="Noto Sans KR"/>
      <b val="1"/>
      <color rgb="002563eb"/>
      <sz val="13"/>
    </font>
    <font>
      <name val="Noto Sans KR"/>
      <color rgb="002563eb"/>
      <sz val="10"/>
      <u val="single"/>
    </font>
    <font>
      <name val="SF Mono"/>
      <color rgb="00666666"/>
      <sz val="9"/>
    </font>
    <font>
      <name val="Noto Sans KR"/>
      <b val="1"/>
      <color rgb="00ffffff"/>
      <sz val="18"/>
    </font>
    <font>
      <name val="Noto Sans KR"/>
      <b val="1"/>
      <color rgb="001a2744"/>
      <sz val="12"/>
    </font>
    <font>
      <name val="Noto Sans KR"/>
      <b val="1"/>
      <sz val="11"/>
    </font>
    <font>
      <name val="SF Mono"/>
      <b val="1"/>
      <color rgb="0092400e"/>
      <sz val="12"/>
    </font>
    <font>
      <name val="Noto Sans KR"/>
      <i val="1"/>
      <color rgb="00666666"/>
      <sz val="9"/>
    </font>
    <font>
      <name val="SF Mono"/>
      <color rgb="001a2744"/>
      <sz val="11"/>
    </font>
    <font>
      <name val="Noto Sans KR"/>
      <b val="1"/>
      <color rgb="00666666"/>
      <sz val="11"/>
    </font>
    <font>
      <name val="Noto Sans KR"/>
      <b val="1"/>
      <sz val="10"/>
    </font>
    <font>
      <name val="SF Mono"/>
      <b val="1"/>
      <color rgb="001a2744"/>
      <sz val="11"/>
    </font>
    <font>
      <name val="Noto Sans KR"/>
      <b val="1"/>
      <color rgb="00ef4444"/>
      <sz val="11"/>
    </font>
    <font>
      <name val="SF Mono"/>
      <b val="1"/>
      <color rgb="00ef4444"/>
      <sz val="11"/>
    </font>
    <font>
      <name val="SF Mono"/>
      <b val="1"/>
      <color rgb="00ef4444"/>
      <sz val="16"/>
    </font>
    <font>
      <name val="Noto Sans KR"/>
      <b val="1"/>
      <color rgb="002563eb"/>
      <sz val="11"/>
    </font>
    <font>
      <name val="SF Mono"/>
      <b val="1"/>
      <color rgb="002563eb"/>
      <sz val="11"/>
    </font>
    <font>
      <name val="SF Mono"/>
      <b val="1"/>
      <color rgb="002563eb"/>
      <sz val="16"/>
    </font>
    <font>
      <name val="Noto Sans KR"/>
      <b val="1"/>
      <color rgb="00e40981"/>
      <sz val="11"/>
    </font>
    <font>
      <name val="SF Mono"/>
      <b val="1"/>
      <color rgb="00e40981"/>
      <sz val="11"/>
    </font>
    <font>
      <name val="SF Mono"/>
      <b val="1"/>
      <color rgb="00e40981"/>
      <sz val="16"/>
    </font>
    <font>
      <name val="Noto Sans KR"/>
      <i val="1"/>
      <color rgb="0092400e"/>
      <sz val="10"/>
    </font>
    <font>
      <name val="Noto Sans KR"/>
      <b val="1"/>
      <color rgb="00ef4444"/>
      <sz val="14"/>
    </font>
    <font>
      <name val="Noto Sans KR"/>
      <b val="1"/>
      <color rgb="00dc2626"/>
      <sz val="12"/>
    </font>
    <font>
      <name val="SF Mono"/>
      <color rgb="001a2744"/>
      <sz val="10"/>
    </font>
    <font>
      <name val="Noto Sans KR"/>
      <b val="1"/>
      <color rgb="002563eb"/>
      <sz val="11"/>
      <u val="single"/>
    </font>
    <font>
      <name val="Noto Sans KR"/>
      <b val="1"/>
      <color rgb="002563eb"/>
      <sz val="14"/>
    </font>
    <font>
      <name val="Noto Sans KR"/>
      <b val="1"/>
      <color rgb="00d97706"/>
      <sz val="14"/>
    </font>
    <font>
      <name val="Noto Sans KR"/>
      <b val="1"/>
      <color rgb="00d97706"/>
      <sz val="13"/>
    </font>
    <font>
      <name val="Noto Sans KR"/>
      <i val="1"/>
      <color rgb="00666666"/>
      <sz val="10"/>
    </font>
    <font>
      <name val="Noto Sans KR"/>
      <b val="1"/>
      <color rgb="00e40981"/>
      <sz val="14"/>
    </font>
    <font>
      <name val="Noto Sans KR"/>
      <b val="1"/>
      <color rgb="00e40981"/>
      <sz val="13"/>
    </font>
    <font>
      <b val="1"/>
      <color rgb="001A2744"/>
      <sz val="14"/>
    </font>
    <font>
      <b val="1"/>
      <color rgb="00FFFFFF"/>
    </font>
    <font>
      <i val="1"/>
      <color rgb="00888888"/>
      <sz val="10"/>
    </font>
  </fonts>
  <fills count="17">
    <fill>
      <patternFill/>
    </fill>
    <fill>
      <patternFill patternType="gray125"/>
    </fill>
    <fill>
      <patternFill patternType="solid">
        <fgColor rgb="001a2744"/>
      </patternFill>
    </fill>
    <fill>
      <patternFill patternType="solid">
        <fgColor rgb="00ef4444"/>
      </patternFill>
    </fill>
    <fill>
      <patternFill patternType="solid">
        <fgColor rgb="00fef3c7"/>
      </patternFill>
    </fill>
    <fill>
      <patternFill patternType="solid">
        <fgColor rgb="00fef2f2"/>
      </patternFill>
    </fill>
    <fill>
      <patternFill patternType="solid">
        <fgColor rgb="00fee2e2"/>
      </patternFill>
    </fill>
    <fill>
      <patternFill patternType="solid">
        <fgColor rgb="002563eb"/>
      </patternFill>
    </fill>
    <fill>
      <patternFill patternType="solid">
        <fgColor rgb="00eff6ff"/>
      </patternFill>
    </fill>
    <fill>
      <patternFill patternType="solid">
        <fgColor rgb="00e40981"/>
      </patternFill>
    </fill>
    <fill>
      <patternFill patternType="solid">
        <fgColor rgb="00fdf2f8"/>
      </patternFill>
    </fill>
    <fill>
      <patternFill patternType="solid">
        <fgColor rgb="00f5f5f7"/>
      </patternFill>
    </fill>
    <fill>
      <patternFill patternType="solid">
        <fgColor rgb="001A2744"/>
      </patternFill>
    </fill>
    <fill>
      <patternFill patternType="solid">
        <fgColor rgb="00FFF1E6"/>
      </patternFill>
    </fill>
    <fill>
      <patternFill patternType="solid">
        <fgColor rgb="00F0F4FF"/>
      </patternFill>
    </fill>
    <fill>
      <patternFill patternType="solid">
        <fgColor rgb="00FCE7F3"/>
      </patternFill>
    </fill>
    <fill>
      <patternFill patternType="solid">
        <fgColor rgb="00FFF7DB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67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horizontal="center" vertical="center"/>
    </xf>
    <xf numFmtId="0" fontId="5" fillId="0" borderId="1" applyAlignment="1" pivotButton="0" quotePrefix="0" xfId="0">
      <alignment vertical="center"/>
    </xf>
    <xf numFmtId="0" fontId="6" fillId="0" borderId="0" pivotButton="0" quotePrefix="0" xfId="0"/>
    <xf numFmtId="0" fontId="5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0" fontId="9" fillId="0" borderId="0" pivotButton="0" quotePrefix="0" xfId="0"/>
    <xf numFmtId="0" fontId="10" fillId="3" borderId="0" applyAlignment="1" pivotButton="0" quotePrefix="0" xfId="0">
      <alignment horizontal="center" vertical="center"/>
    </xf>
    <xf numFmtId="0" fontId="11" fillId="0" borderId="0" pivotButton="0" quotePrefix="0" xfId="0"/>
    <xf numFmtId="0" fontId="12" fillId="0" borderId="0" pivotButton="0" quotePrefix="0" xfId="0"/>
    <xf numFmtId="0" fontId="13" fillId="4" borderId="1" applyAlignment="1" pivotButton="0" quotePrefix="0" xfId="0">
      <alignment horizontal="center" vertical="center"/>
    </xf>
    <xf numFmtId="0" fontId="14" fillId="0" borderId="0" pivotButton="0" quotePrefix="0" xfId="0"/>
    <xf numFmtId="0" fontId="15" fillId="0" borderId="1" applyAlignment="1" pivotButton="0" quotePrefix="0" xfId="0">
      <alignment horizontal="right"/>
    </xf>
    <xf numFmtId="0" fontId="14" fillId="0" borderId="0" applyAlignment="1" pivotButton="0" quotePrefix="0" xfId="0">
      <alignment vertical="center"/>
    </xf>
    <xf numFmtId="0" fontId="16" fillId="0" borderId="0" pivotButton="0" quotePrefix="0" xfId="0"/>
    <xf numFmtId="164" fontId="15" fillId="0" borderId="1" applyAlignment="1" pivotButton="0" quotePrefix="0" xfId="0">
      <alignment horizontal="right"/>
    </xf>
    <xf numFmtId="0" fontId="17" fillId="0" borderId="0" pivotButton="0" quotePrefix="0" xfId="0"/>
    <xf numFmtId="164" fontId="18" fillId="5" borderId="1" applyAlignment="1" pivotButton="0" quotePrefix="0" xfId="0">
      <alignment horizontal="right"/>
    </xf>
    <xf numFmtId="0" fontId="19" fillId="0" borderId="0" pivotButton="0" quotePrefix="0" xfId="0"/>
    <xf numFmtId="164" fontId="15" fillId="5" borderId="1" applyAlignment="1" pivotButton="0" quotePrefix="0" xfId="0">
      <alignment horizontal="right"/>
    </xf>
    <xf numFmtId="164" fontId="21" fillId="6" borderId="1" applyAlignment="1" pivotButton="0" quotePrefix="0" xfId="0">
      <alignment horizontal="right"/>
    </xf>
    <xf numFmtId="0" fontId="10" fillId="7" borderId="0" applyAlignment="1" pivotButton="0" quotePrefix="0" xfId="0">
      <alignment horizontal="center" vertical="center"/>
    </xf>
    <xf numFmtId="164" fontId="18" fillId="8" borderId="1" applyAlignment="1" pivotButton="0" quotePrefix="0" xfId="0">
      <alignment horizontal="right"/>
    </xf>
    <xf numFmtId="0" fontId="22" fillId="0" borderId="0" pivotButton="0" quotePrefix="0" xfId="0"/>
    <xf numFmtId="164" fontId="15" fillId="8" borderId="1" applyAlignment="1" pivotButton="0" quotePrefix="0" xfId="0">
      <alignment horizontal="right"/>
    </xf>
    <xf numFmtId="164" fontId="24" fillId="6" borderId="1" applyAlignment="1" pivotButton="0" quotePrefix="0" xfId="0">
      <alignment horizontal="right"/>
    </xf>
    <xf numFmtId="0" fontId="10" fillId="9" borderId="0" applyAlignment="1" pivotButton="0" quotePrefix="0" xfId="0">
      <alignment horizontal="center" vertical="center"/>
    </xf>
    <xf numFmtId="164" fontId="18" fillId="10" borderId="1" applyAlignment="1" pivotButton="0" quotePrefix="0" xfId="0">
      <alignment horizontal="right"/>
    </xf>
    <xf numFmtId="0" fontId="25" fillId="0" borderId="0" pivotButton="0" quotePrefix="0" xfId="0"/>
    <xf numFmtId="164" fontId="15" fillId="10" borderId="1" applyAlignment="1" pivotButton="0" quotePrefix="0" xfId="0">
      <alignment horizontal="right"/>
    </xf>
    <xf numFmtId="164" fontId="27" fillId="6" borderId="1" applyAlignment="1" pivotButton="0" quotePrefix="0" xfId="0">
      <alignment horizontal="right"/>
    </xf>
    <xf numFmtId="0" fontId="28" fillId="4" borderId="0" pivotButton="0" quotePrefix="0" xfId="0"/>
    <xf numFmtId="0" fontId="29" fillId="0" borderId="0" pivotButton="0" quotePrefix="0" xfId="0"/>
    <xf numFmtId="0" fontId="5" fillId="4" borderId="0" pivotButton="0" quotePrefix="0" xfId="0"/>
    <xf numFmtId="0" fontId="5" fillId="5" borderId="1" applyAlignment="1" pivotButton="0" quotePrefix="0" xfId="0">
      <alignment vertical="center"/>
    </xf>
    <xf numFmtId="0" fontId="30" fillId="6" borderId="0" pivotButton="0" quotePrefix="0" xfId="0"/>
    <xf numFmtId="0" fontId="31" fillId="4" borderId="0" pivotButton="0" quotePrefix="0" xfId="0"/>
    <xf numFmtId="0" fontId="31" fillId="11" borderId="0" pivotButton="0" quotePrefix="0" xfId="0"/>
    <xf numFmtId="0" fontId="32" fillId="0" borderId="0" pivotButton="0" quotePrefix="0" xfId="0"/>
    <xf numFmtId="0" fontId="33" fillId="0" borderId="0" pivotButton="0" quotePrefix="0" xfId="0"/>
    <xf numFmtId="0" fontId="5" fillId="8" borderId="1" applyAlignment="1" pivotButton="0" quotePrefix="0" xfId="0">
      <alignment vertical="center"/>
    </xf>
    <xf numFmtId="0" fontId="34" fillId="0" borderId="0" pivotButton="0" quotePrefix="0" xfId="0"/>
    <xf numFmtId="0" fontId="35" fillId="0" borderId="0" pivotButton="0" quotePrefix="0" xfId="0"/>
    <xf numFmtId="0" fontId="5" fillId="4" borderId="1" applyAlignment="1" pivotButton="0" quotePrefix="0" xfId="0">
      <alignment vertical="center"/>
    </xf>
    <xf numFmtId="0" fontId="36" fillId="0" borderId="0" pivotButton="0" quotePrefix="0" xfId="0"/>
    <xf numFmtId="0" fontId="37" fillId="0" borderId="0" pivotButton="0" quotePrefix="0" xfId="0"/>
    <xf numFmtId="0" fontId="38" fillId="0" borderId="0" pivotButton="0" quotePrefix="0" xfId="0"/>
    <xf numFmtId="0" fontId="5" fillId="10" borderId="1" applyAlignment="1" pivotButton="0" quotePrefix="0" xfId="0">
      <alignment vertical="center"/>
    </xf>
    <xf numFmtId="0" fontId="31" fillId="0" borderId="0" pivotButton="0" quotePrefix="0" xfId="0"/>
    <xf numFmtId="0" fontId="30" fillId="0" borderId="0" pivotButton="0" quotePrefix="0" xfId="0"/>
    <xf numFmtId="0" fontId="39" fillId="0" borderId="0" pivotButton="0" quotePrefix="0" xfId="0"/>
    <xf numFmtId="0" fontId="40" fillId="12" borderId="0" applyAlignment="1" pivotButton="0" quotePrefix="0" xfId="0">
      <alignment horizontal="center"/>
    </xf>
    <xf numFmtId="0" fontId="0" fillId="13" borderId="0" applyAlignment="1" pivotButton="0" quotePrefix="0" xfId="0">
      <alignment horizontal="center"/>
    </xf>
    <xf numFmtId="0" fontId="0" fillId="13" borderId="0" pivotButton="0" quotePrefix="0" xfId="0"/>
    <xf numFmtId="164" fontId="0" fillId="13" borderId="0" applyAlignment="1" pivotButton="0" quotePrefix="0" xfId="0">
      <alignment horizontal="right"/>
    </xf>
    <xf numFmtId="0" fontId="0" fillId="14" borderId="0" applyAlignment="1" pivotButton="0" quotePrefix="0" xfId="0">
      <alignment horizontal="center"/>
    </xf>
    <xf numFmtId="0" fontId="0" fillId="14" borderId="0" pivotButton="0" quotePrefix="0" xfId="0"/>
    <xf numFmtId="164" fontId="0" fillId="14" borderId="0" applyAlignment="1" pivotButton="0" quotePrefix="0" xfId="0">
      <alignment horizontal="right"/>
    </xf>
    <xf numFmtId="0" fontId="0" fillId="15" borderId="0" applyAlignment="1" pivotButton="0" quotePrefix="0" xfId="0">
      <alignment horizontal="center"/>
    </xf>
    <xf numFmtId="0" fontId="0" fillId="15" borderId="0" pivotButton="0" quotePrefix="0" xfId="0"/>
    <xf numFmtId="164" fontId="0" fillId="15" borderId="0" applyAlignment="1" pivotButton="0" quotePrefix="0" xfId="0">
      <alignment horizontal="right"/>
    </xf>
    <xf numFmtId="0" fontId="41" fillId="0" borderId="0" pivotButton="0" quotePrefix="0" xfId="0"/>
    <xf numFmtId="164" fontId="0" fillId="16" borderId="0" applyAlignment="1" pivotButton="0" quotePrefix="0" xfId="0">
      <alignment horizontal="right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worksheet" Target="/xl/worksheets/sheet13.xml" Id="rId13" /><Relationship Type="http://schemas.openxmlformats.org/officeDocument/2006/relationships/worksheet" Target="/xl/worksheets/sheet14.xml" Id="rId14" /><Relationship Type="http://schemas.openxmlformats.org/officeDocument/2006/relationships/worksheet" Target="/xl/worksheets/sheet15.xml" Id="rId15" /><Relationship Type="http://schemas.openxmlformats.org/officeDocument/2006/relationships/worksheet" Target="/xl/worksheets/sheet16.xml" Id="rId16" /><Relationship Type="http://schemas.openxmlformats.org/officeDocument/2006/relationships/worksheet" Target="/xl/worksheets/sheet17.xml" Id="rId17" /><Relationship Type="http://schemas.openxmlformats.org/officeDocument/2006/relationships/worksheet" Target="/xl/worksheets/sheet18.xml" Id="rId18" /><Relationship Type="http://schemas.openxmlformats.org/officeDocument/2006/relationships/worksheet" Target="/xl/worksheets/sheet19.xml" Id="rId19" /><Relationship Type="http://schemas.openxmlformats.org/officeDocument/2006/relationships/worksheet" Target="/xl/worksheets/sheet20.xml" Id="rId20" /><Relationship Type="http://schemas.openxmlformats.org/officeDocument/2006/relationships/styles" Target="styles.xml" Id="rId21" /><Relationship Type="http://schemas.openxmlformats.org/officeDocument/2006/relationships/theme" Target="theme/theme1.xml" Id="rId22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www.100mb.kr/01_product/sk.php" TargetMode="External" Id="rId1" /><Relationship Type="http://schemas.openxmlformats.org/officeDocument/2006/relationships/hyperlink" Target="https://www.100mb.kr/bbs/board.php?bo_table=information&amp;wr_id=11986" TargetMode="External" Id="rId2" /><Relationship Type="http://schemas.openxmlformats.org/officeDocument/2006/relationships/hyperlink" Target="https://www.100mb.kr/01_product/lg.php" TargetMode="External" Id="rId3" /><Relationship Type="http://schemas.openxmlformats.org/officeDocument/2006/relationships/hyperlink" Target="https://bongi-mobile-production.up.railway.app/docs/calculator.html" TargetMode="External" Id="rId4" /><Relationship Type="http://schemas.openxmlformats.org/officeDocument/2006/relationships/hyperlink" Target="https://bongi-mobile-production.up.railway.app/docs/calculator-v2.html" TargetMode="External" Id="rId5" /><Relationship Type="http://schemas.openxmlformats.org/officeDocument/2006/relationships/hyperlink" Target="https://github.com/vinsenzo83/bongi-mobile" TargetMode="External" Id="rId6" /></Relationships>
</file>

<file path=xl/worksheets/_rels/sheet13.xml.rels><Relationships xmlns="http://schemas.openxmlformats.org/package/2006/relationships"><Relationship Type="http://schemas.openxmlformats.org/officeDocument/2006/relationships/hyperlink" Target="https://www.100mb.kr/01_product/sk.php" TargetMode="External" Id="rId1" /></Relationships>
</file>

<file path=xl/worksheets/_rels/sheet16.xml.rels><Relationships xmlns="http://schemas.openxmlformats.org/package/2006/relationships"><Relationship Type="http://schemas.openxmlformats.org/officeDocument/2006/relationships/hyperlink" Target="https://www.100mb.kr/bbs/board.php?bo_table=information&amp;wr_id=11986" TargetMode="External" Id="rId1" /></Relationships>
</file>

<file path=xl/worksheets/_rels/sheet17.xml.rels><Relationships xmlns="http://schemas.openxmlformats.org/package/2006/relationships"><Relationship Type="http://schemas.openxmlformats.org/officeDocument/2006/relationships/hyperlink" Target="https://www.100mb.kr/01_product/lg.php" TargetMode="External" Id="rId1" /></Relationships>
</file>

<file path=xl/worksheets/_rels/sheet18.xml.rels><Relationships xmlns="http://schemas.openxmlformats.org/package/2006/relationships"><Relationship Type="http://schemas.openxmlformats.org/officeDocument/2006/relationships/hyperlink" Target="https://www.100mb.kr/01_product/lg.php" TargetMode="Externa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41"/>
  <sheetViews>
    <sheetView workbookViewId="0">
      <selection activeCell="A1" sqref="A1"/>
    </sheetView>
  </sheetViews>
  <sheetFormatPr baseColWidth="8" defaultRowHeight="15"/>
  <cols>
    <col width="30" customWidth="1" min="1" max="1"/>
    <col width="55" customWidth="1" min="2" max="2"/>
    <col width="15" customWidth="1" min="3" max="3"/>
  </cols>
  <sheetData>
    <row r="1">
      <c r="A1" s="1" t="inlineStr">
        <is>
          <t>🧮 봉이모바일 — 3사 통신 요금 계산기</t>
        </is>
      </c>
    </row>
    <row r="2">
      <c r="A2" s="2" t="inlineStr">
        <is>
          <t>출처: docs/calculator.html D 객체 · 2026-04-21</t>
        </is>
      </c>
    </row>
    <row r="4" ht="24" customHeight="1">
      <c r="A4" s="3" t="inlineStr">
        <is>
          <t>📋 시트 구조</t>
        </is>
      </c>
    </row>
    <row r="6">
      <c r="A6" s="4" t="inlineStr">
        <is>
          <t>시트명</t>
        </is>
      </c>
      <c r="B6" s="4" t="inlineStr">
        <is>
          <t>내용</t>
        </is>
      </c>
      <c r="C6" s="4" t="inlineStr">
        <is>
          <t>분류</t>
        </is>
      </c>
    </row>
    <row r="7">
      <c r="A7" s="5" t="inlineStr">
        <is>
          <t>🧮 SKT 계산기</t>
        </is>
      </c>
      <c r="B7" s="5" t="inlineStr">
        <is>
          <t>SKT 전용 요즘가족결합 계산기 (드롭다운)</t>
        </is>
      </c>
      <c r="C7" s="5" t="inlineStr">
        <is>
          <t>★ 계산</t>
        </is>
      </c>
    </row>
    <row r="8">
      <c r="A8" s="5" t="inlineStr">
        <is>
          <t>🧮 KT 계산기</t>
        </is>
      </c>
      <c r="B8" s="5" t="inlineStr">
        <is>
          <t>KT 전용 총액/정액/프리미엄 계산기</t>
        </is>
      </c>
      <c r="C8" s="5" t="inlineStr">
        <is>
          <t>★ 계산</t>
        </is>
      </c>
    </row>
    <row r="9">
      <c r="A9" s="5" t="inlineStr">
        <is>
          <t>🧮 LG U+ 계산기</t>
        </is>
      </c>
      <c r="B9" s="5" t="inlineStr">
        <is>
          <t>LG U+ 전용 참쉬운/투게더 계산기</t>
        </is>
      </c>
      <c r="C9" s="5" t="inlineStr">
        <is>
          <t>★ 계산</t>
        </is>
      </c>
    </row>
    <row r="10">
      <c r="A10" s="5" t="inlineStr">
        <is>
          <t>01_Internet</t>
        </is>
      </c>
      <c r="B10" s="5" t="inlineStr">
        <is>
          <t>인터넷 단독 요금</t>
        </is>
      </c>
      <c r="C10" s="5" t="inlineStr">
        <is>
          <t>데이터</t>
        </is>
      </c>
    </row>
    <row r="11">
      <c r="A11" s="5" t="inlineStr">
        <is>
          <t>02_TV</t>
        </is>
      </c>
      <c r="B11" s="5" t="inlineStr">
        <is>
          <t>TV 상품 (3사 전체)</t>
        </is>
      </c>
      <c r="C11" s="5" t="inlineStr">
        <is>
          <t>데이터</t>
        </is>
      </c>
    </row>
    <row r="12">
      <c r="A12" s="5" t="inlineStr">
        <is>
          <t>03_TV_Internet</t>
        </is>
      </c>
      <c r="B12" s="5" t="inlineStr">
        <is>
          <t>TV 결합 시 인터넷 (WiFi 유/무)</t>
        </is>
      </c>
      <c r="C12" s="5" t="inlineStr">
        <is>
          <t>데이터</t>
        </is>
      </c>
    </row>
    <row r="13">
      <c r="A13" s="5" t="inlineStr">
        <is>
          <t>04_SetTop</t>
        </is>
      </c>
      <c r="B13" s="5" t="inlineStr">
        <is>
          <t>셋톱박스 (기본값 설명 포함)</t>
        </is>
      </c>
      <c r="C13" s="5" t="inlineStr">
        <is>
          <t>데이터</t>
        </is>
      </c>
    </row>
    <row r="14">
      <c r="A14" s="5" t="inlineStr">
        <is>
          <t>05_WiFi</t>
        </is>
      </c>
      <c r="B14" s="5" t="inlineStr">
        <is>
          <t>WiFi (기본값 설명 포함)</t>
        </is>
      </c>
      <c r="C14" s="5" t="inlineStr">
        <is>
          <t>데이터</t>
        </is>
      </c>
    </row>
    <row r="15">
      <c r="A15" s="5" t="inlineStr">
        <is>
          <t>06_Install</t>
        </is>
      </c>
      <c r="B15" s="5" t="inlineStr">
        <is>
          <t>설치비</t>
        </is>
      </c>
      <c r="C15" s="5" t="inlineStr">
        <is>
          <t>데이터</t>
        </is>
      </c>
    </row>
    <row r="16">
      <c r="A16" s="5" t="inlineStr">
        <is>
          <t>07_Gift</t>
        </is>
      </c>
      <c r="B16" s="5" t="inlineStr">
        <is>
          <t>사은품</t>
        </is>
      </c>
      <c r="C16" s="5" t="inlineStr">
        <is>
          <t>데이터</t>
        </is>
      </c>
    </row>
    <row r="17">
      <c r="A17" s="5" t="inlineStr">
        <is>
          <t>08_Cards</t>
        </is>
      </c>
      <c r="B17" s="5" t="inlineStr">
        <is>
          <t>제휴카드 (26종)</t>
        </is>
      </c>
      <c r="C17" s="5" t="inlineStr">
        <is>
          <t>데이터</t>
        </is>
      </c>
    </row>
    <row r="18">
      <c r="A18" s="5" t="inlineStr">
        <is>
          <t>10_SKT_Bundle</t>
        </is>
      </c>
      <c r="B18" s="5" t="inlineStr">
        <is>
          <t>SKT 요즘가족결합 (15조합)</t>
        </is>
      </c>
      <c r="C18" s="5" t="inlineStr">
        <is>
          <t>결합</t>
        </is>
      </c>
    </row>
    <row r="19">
      <c r="A19" s="5" t="inlineStr">
        <is>
          <t>11_KT_Total</t>
        </is>
      </c>
      <c r="B19" s="5" t="inlineStr">
        <is>
          <t>KT 총액결합 (6구간)</t>
        </is>
      </c>
      <c r="C19" s="5" t="inlineStr">
        <is>
          <t>결합</t>
        </is>
      </c>
    </row>
    <row r="20">
      <c r="A20" s="5" t="inlineStr">
        <is>
          <t>12_KT_Fixed</t>
        </is>
      </c>
      <c r="B20" s="5" t="inlineStr">
        <is>
          <t>KT 정액결합 (4구간)</t>
        </is>
      </c>
      <c r="C20" s="5" t="inlineStr">
        <is>
          <t>결합</t>
        </is>
      </c>
    </row>
    <row r="21">
      <c r="A21" s="5" t="inlineStr">
        <is>
          <t>13_KT_Premium</t>
        </is>
      </c>
      <c r="B21" s="5" t="inlineStr">
        <is>
          <t>KT 💎 프리미엄 요금제 카탈로그</t>
        </is>
      </c>
      <c r="C21" s="5" t="inlineStr">
        <is>
          <t>결합</t>
        </is>
      </c>
    </row>
    <row r="22">
      <c r="A22" s="5" t="inlineStr">
        <is>
          <t>14_LGU_Chweyswun</t>
        </is>
      </c>
      <c r="B22" s="5" t="inlineStr">
        <is>
          <t>LG U+ 참쉬운가족결합</t>
        </is>
      </c>
      <c r="C22" s="5" t="inlineStr">
        <is>
          <t>결합</t>
        </is>
      </c>
    </row>
    <row r="23">
      <c r="A23" s="5" t="inlineStr">
        <is>
          <t>15_LGU_Together</t>
        </is>
      </c>
      <c r="B23" s="5" t="inlineStr">
        <is>
          <t>LG U+ 투게더 결합</t>
        </is>
      </c>
      <c r="C23" s="5" t="inlineStr">
        <is>
          <t>결합</t>
        </is>
      </c>
    </row>
    <row r="24">
      <c r="A24" s="5" t="inlineStr">
        <is>
          <t>20_Schema</t>
        </is>
      </c>
      <c r="B24" s="5" t="inlineStr">
        <is>
          <t>TypeScript 인터페이스</t>
        </is>
      </c>
      <c r="C24" s="5" t="inlineStr">
        <is>
          <t>개발</t>
        </is>
      </c>
    </row>
    <row r="25">
      <c r="A25" s="5" t="inlineStr">
        <is>
          <t>30_Formula</t>
        </is>
      </c>
      <c r="B25" s="5" t="inlineStr">
        <is>
          <t>계산 공식 (REPLACE vs STACK)</t>
        </is>
      </c>
      <c r="C25" s="5" t="inlineStr">
        <is>
          <t>개발</t>
        </is>
      </c>
    </row>
    <row r="28">
      <c r="A28" s="6" t="inlineStr">
        <is>
          <t>⚡ 사용법</t>
        </is>
      </c>
    </row>
    <row r="29">
      <c r="A29" s="7" t="inlineStr">
        <is>
          <t>1. 🧮 SKT / KT / LG U+ 계산기 중 고객 통신사 시트 선택</t>
        </is>
      </c>
    </row>
    <row r="30">
      <c r="A30" s="7" t="inlineStr">
        <is>
          <t>2. 노란 셀 클릭 → 드롭다운에서 속도/TV/WiFi/결합 선택</t>
        </is>
      </c>
    </row>
    <row r="31">
      <c r="A31" s="7" t="inlineStr">
        <is>
          <t>3. 하단에 단계별 계산 결과 + 🎉 혜택가 자동 표시</t>
        </is>
      </c>
    </row>
    <row r="32">
      <c r="A32" s="7" t="inlineStr">
        <is>
          <t>4. 각 행에 출처 데이터 시트 주석 (→ 01_Internet 등)</t>
        </is>
      </c>
    </row>
    <row r="35">
      <c r="A35" s="8" t="inlineStr">
        <is>
          <t>🔗 참고자료 (원본 출처)</t>
        </is>
      </c>
    </row>
    <row r="36">
      <c r="A36" s="9" t="inlineStr">
        <is>
          <t>🔗 SK 상품 전체 안내 (요즘가족결합)</t>
        </is>
      </c>
      <c r="B36" s="10" t="inlineStr">
        <is>
          <t>https://www.100mb.kr/01_product/sk.php</t>
        </is>
      </c>
    </row>
    <row r="37">
      <c r="A37" s="9" t="inlineStr">
        <is>
          <t>🔗 KT 프리미엄 가족결합 상세 해설</t>
        </is>
      </c>
      <c r="B37" s="10" t="inlineStr">
        <is>
          <t>https://www.100mb.kr/bbs/board.php?bo_table=information&amp;wr_id=11986</t>
        </is>
      </c>
    </row>
    <row r="38">
      <c r="A38" s="9" t="inlineStr">
        <is>
          <t>🔗 LG U+ 상품 전체 안내 (참쉬운/투게더)</t>
        </is>
      </c>
      <c r="B38" s="10" t="inlineStr">
        <is>
          <t>https://www.100mb.kr/01_product/lg.php</t>
        </is>
      </c>
    </row>
    <row r="39">
      <c r="A39" s="9" t="inlineStr">
        <is>
          <t>🔗 봉이모바일 통합 계산기 v1 (원본 · 상담원용 상세)</t>
        </is>
      </c>
      <c r="B39" s="10" t="inlineStr">
        <is>
          <t>https://bongi-mobile-production.up.railway.app/docs/calculator.html</t>
        </is>
      </c>
    </row>
    <row r="40">
      <c r="A40" s="9" t="inlineStr">
        <is>
          <t>🔗 봉이모바일 계산기 v2 (데이터 검증용)</t>
        </is>
      </c>
      <c r="B40" s="10" t="inlineStr">
        <is>
          <t>https://bongi-mobile-production.up.railway.app/docs/calculator-v2.html</t>
        </is>
      </c>
    </row>
    <row r="41">
      <c r="A41" s="9" t="inlineStr">
        <is>
          <t>🔗 GitHub 리포지토리</t>
        </is>
      </c>
      <c r="B41" s="10" t="inlineStr">
        <is>
          <t>https://github.com/vinsenzo83/bongi-mobile</t>
        </is>
      </c>
    </row>
  </sheetData>
  <mergeCells count="14">
    <mergeCell ref="B39:C39"/>
    <mergeCell ref="A28:C28"/>
    <mergeCell ref="B38:C38"/>
    <mergeCell ref="A1:C1"/>
    <mergeCell ref="A32:C32"/>
    <mergeCell ref="A31:C31"/>
    <mergeCell ref="B37:C37"/>
    <mergeCell ref="B41:C41"/>
    <mergeCell ref="B36:C36"/>
    <mergeCell ref="A30:C30"/>
    <mergeCell ref="B40:C40"/>
    <mergeCell ref="A35:C35"/>
    <mergeCell ref="A2:C2"/>
    <mergeCell ref="A29:C29"/>
  </mergeCells>
  <hyperlinks>
    <hyperlink xmlns:r="http://schemas.openxmlformats.org/officeDocument/2006/relationships" ref="A36" r:id="rId1"/>
    <hyperlink xmlns:r="http://schemas.openxmlformats.org/officeDocument/2006/relationships" ref="A37" r:id="rId2"/>
    <hyperlink xmlns:r="http://schemas.openxmlformats.org/officeDocument/2006/relationships" ref="A38" r:id="rId3"/>
    <hyperlink xmlns:r="http://schemas.openxmlformats.org/officeDocument/2006/relationships" ref="A39" r:id="rId4"/>
    <hyperlink xmlns:r="http://schemas.openxmlformats.org/officeDocument/2006/relationships" ref="A40" r:id="rId5"/>
    <hyperlink xmlns:r="http://schemas.openxmlformats.org/officeDocument/2006/relationships" ref="A41" r:id="rId6"/>
  </hyperlink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D6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</cols>
  <sheetData>
    <row r="1" ht="24" customHeight="1">
      <c r="A1" s="3" t="inlineStr">
        <is>
          <t>🔧 설치비</t>
        </is>
      </c>
    </row>
    <row r="3">
      <c r="A3" s="4" t="inlineStr">
        <is>
          <t>통신사</t>
        </is>
      </c>
      <c r="B3" s="4" t="inlineStr">
        <is>
          <t>단독</t>
        </is>
      </c>
      <c r="C3" s="4" t="inlineStr">
        <is>
          <t>결합</t>
        </is>
      </c>
      <c r="D3" s="4" t="inlineStr">
        <is>
          <t>비고</t>
        </is>
      </c>
    </row>
    <row r="4">
      <c r="A4" s="5" t="inlineStr">
        <is>
          <t>SKT</t>
        </is>
      </c>
      <c r="B4" s="5" t="n">
        <v>36300</v>
      </c>
      <c r="C4" s="5" t="n">
        <v>56100</v>
      </c>
      <c r="D4" s="5" t="inlineStr">
        <is>
          <t>주말 +25%</t>
        </is>
      </c>
    </row>
    <row r="5">
      <c r="A5" s="5" t="inlineStr">
        <is>
          <t>KT</t>
        </is>
      </c>
      <c r="B5" s="5" t="n">
        <v>36000</v>
      </c>
      <c r="C5" s="5" t="n">
        <v>56200</v>
      </c>
      <c r="D5" s="5" t="inlineStr">
        <is>
          <t>주말 +25%</t>
        </is>
      </c>
    </row>
    <row r="6">
      <c r="A6" s="5" t="inlineStr">
        <is>
          <t>LG U+</t>
        </is>
      </c>
      <c r="B6" s="5" t="n">
        <v>36300</v>
      </c>
      <c r="C6" s="5" t="n">
        <v>56100</v>
      </c>
      <c r="D6" s="5" t="inlineStr">
        <is>
          <t>주말 +25%</t>
        </is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E66"/>
  <sheetViews>
    <sheetView workbookViewId="0">
      <selection activeCell="A1" sqref="A1"/>
    </sheetView>
  </sheetViews>
  <sheetFormatPr baseColWidth="8" defaultRowHeight="15"/>
  <cols>
    <col width="6" customWidth="1" min="1" max="1"/>
    <col width="10" customWidth="1" min="2" max="2"/>
    <col width="8" customWidth="1" min="3" max="3"/>
    <col width="50" customWidth="1" min="4" max="4"/>
    <col width="14" customWidth="1" min="5" max="5"/>
  </cols>
  <sheetData>
    <row r="1" ht="24" customHeight="1">
      <c r="A1" s="54" t="inlineStr">
        <is>
          <t>🎁 사은품 (총 63개 상품)</t>
        </is>
      </c>
    </row>
    <row r="3">
      <c r="A3" s="55" t="inlineStr">
        <is>
          <t>#</t>
        </is>
      </c>
      <c r="B3" s="55" t="inlineStr">
        <is>
          <t>통신사</t>
        </is>
      </c>
      <c r="C3" s="55" t="inlineStr">
        <is>
          <t>구분</t>
        </is>
      </c>
      <c r="D3" s="55" t="inlineStr">
        <is>
          <t>상품 구성</t>
        </is>
      </c>
      <c r="E3" s="55" t="inlineStr">
        <is>
          <t>사은품(원)</t>
        </is>
      </c>
    </row>
    <row r="4">
      <c r="A4" s="56" t="n">
        <v>1</v>
      </c>
      <c r="B4" s="56" t="inlineStr">
        <is>
          <t>SKT</t>
        </is>
      </c>
      <c r="C4" s="56" t="inlineStr">
        <is>
          <t>단독</t>
        </is>
      </c>
      <c r="D4" s="57" t="inlineStr">
        <is>
          <t>인터넷 100M</t>
        </is>
      </c>
      <c r="E4" s="58" t="n">
        <v>110000</v>
      </c>
    </row>
    <row r="5">
      <c r="A5" s="56" t="n">
        <v>2</v>
      </c>
      <c r="B5" s="56" t="inlineStr">
        <is>
          <t>SKT</t>
        </is>
      </c>
      <c r="C5" s="56" t="inlineStr">
        <is>
          <t>단독</t>
        </is>
      </c>
      <c r="D5" s="57" t="inlineStr">
        <is>
          <t>인터넷 500M</t>
        </is>
      </c>
      <c r="E5" s="58" t="n">
        <v>170000</v>
      </c>
    </row>
    <row r="6">
      <c r="A6" s="56" t="n">
        <v>3</v>
      </c>
      <c r="B6" s="56" t="inlineStr">
        <is>
          <t>SKT</t>
        </is>
      </c>
      <c r="C6" s="56" t="inlineStr">
        <is>
          <t>단독</t>
        </is>
      </c>
      <c r="D6" s="57" t="inlineStr">
        <is>
          <t>인터넷 1G</t>
        </is>
      </c>
      <c r="E6" s="58" t="n">
        <v>170000</v>
      </c>
    </row>
    <row r="7">
      <c r="A7" s="56" t="n">
        <v>4</v>
      </c>
      <c r="B7" s="56" t="inlineStr">
        <is>
          <t>SKT</t>
        </is>
      </c>
      <c r="C7" s="56" t="inlineStr">
        <is>
          <t>결합</t>
        </is>
      </c>
      <c r="D7" s="57" t="inlineStr">
        <is>
          <t>인터넷 100M + B tv 이코노미</t>
        </is>
      </c>
      <c r="E7" s="58" t="n">
        <v>400000</v>
      </c>
    </row>
    <row r="8">
      <c r="A8" s="56" t="n">
        <v>5</v>
      </c>
      <c r="B8" s="56" t="inlineStr">
        <is>
          <t>SKT</t>
        </is>
      </c>
      <c r="C8" s="56" t="inlineStr">
        <is>
          <t>결합</t>
        </is>
      </c>
      <c r="D8" s="57" t="inlineStr">
        <is>
          <t>인터넷 100M + B tv 스탠다드</t>
        </is>
      </c>
      <c r="E8" s="58" t="n">
        <v>400000</v>
      </c>
    </row>
    <row r="9">
      <c r="A9" s="56" t="n">
        <v>6</v>
      </c>
      <c r="B9" s="56" t="inlineStr">
        <is>
          <t>SKT</t>
        </is>
      </c>
      <c r="C9" s="56" t="inlineStr">
        <is>
          <t>결합</t>
        </is>
      </c>
      <c r="D9" s="57" t="inlineStr">
        <is>
          <t>인터넷 100M + B tv 올</t>
        </is>
      </c>
      <c r="E9" s="58" t="n">
        <v>400000</v>
      </c>
    </row>
    <row r="10">
      <c r="A10" s="56" t="n">
        <v>7</v>
      </c>
      <c r="B10" s="56" t="inlineStr">
        <is>
          <t>SKT</t>
        </is>
      </c>
      <c r="C10" s="56" t="inlineStr">
        <is>
          <t>결합</t>
        </is>
      </c>
      <c r="D10" s="57" t="inlineStr">
        <is>
          <t>인터넷 100M + B tv 스탠다드 플러스</t>
        </is>
      </c>
      <c r="E10" s="58" t="n">
        <v>400000</v>
      </c>
    </row>
    <row r="11">
      <c r="A11" s="56" t="n">
        <v>8</v>
      </c>
      <c r="B11" s="56" t="inlineStr">
        <is>
          <t>SKT</t>
        </is>
      </c>
      <c r="C11" s="56" t="inlineStr">
        <is>
          <t>결합</t>
        </is>
      </c>
      <c r="D11" s="57" t="inlineStr">
        <is>
          <t>인터넷 100M + B tv 올 플러스</t>
        </is>
      </c>
      <c r="E11" s="58" t="n">
        <v>400000</v>
      </c>
    </row>
    <row r="12">
      <c r="A12" s="56" t="n">
        <v>9</v>
      </c>
      <c r="B12" s="56" t="inlineStr">
        <is>
          <t>SKT</t>
        </is>
      </c>
      <c r="C12" s="56" t="inlineStr">
        <is>
          <t>결합</t>
        </is>
      </c>
      <c r="D12" s="57" t="inlineStr">
        <is>
          <t>인터넷 100M + B tv 스탠다드 넷플릭스</t>
        </is>
      </c>
      <c r="E12" s="58" t="n">
        <v>400000</v>
      </c>
    </row>
    <row r="13">
      <c r="A13" s="56" t="n">
        <v>10</v>
      </c>
      <c r="B13" s="56" t="inlineStr">
        <is>
          <t>SKT</t>
        </is>
      </c>
      <c r="C13" s="56" t="inlineStr">
        <is>
          <t>결합</t>
        </is>
      </c>
      <c r="D13" s="57" t="inlineStr">
        <is>
          <t>인터넷 100M + B tv 올 넷플릭스</t>
        </is>
      </c>
      <c r="E13" s="58" t="n">
        <v>400000</v>
      </c>
    </row>
    <row r="14">
      <c r="A14" s="56" t="n">
        <v>11</v>
      </c>
      <c r="B14" s="56" t="inlineStr">
        <is>
          <t>SKT</t>
        </is>
      </c>
      <c r="C14" s="56" t="inlineStr">
        <is>
          <t>결합</t>
        </is>
      </c>
      <c r="D14" s="57" t="inlineStr">
        <is>
          <t>인터넷 100M + B tv 스탠다드 넷플릭스 프리미엄</t>
        </is>
      </c>
      <c r="E14" s="58" t="n">
        <v>400000</v>
      </c>
    </row>
    <row r="15">
      <c r="A15" s="56" t="n">
        <v>12</v>
      </c>
      <c r="B15" s="56" t="inlineStr">
        <is>
          <t>SKT</t>
        </is>
      </c>
      <c r="C15" s="56" t="inlineStr">
        <is>
          <t>결합</t>
        </is>
      </c>
      <c r="D15" s="57" t="inlineStr">
        <is>
          <t>인터넷 100M + B tv 올 넷플릭스 프리미엄</t>
        </is>
      </c>
      <c r="E15" s="58" t="n">
        <v>400000</v>
      </c>
    </row>
    <row r="16">
      <c r="A16" s="56" t="n">
        <v>13</v>
      </c>
      <c r="B16" s="56" t="inlineStr">
        <is>
          <t>SKT</t>
        </is>
      </c>
      <c r="C16" s="56" t="inlineStr">
        <is>
          <t>결합</t>
        </is>
      </c>
      <c r="D16" s="57" t="inlineStr">
        <is>
          <t>인터넷 500M + B tv 이코노미</t>
        </is>
      </c>
      <c r="E16" s="58" t="n">
        <v>430000</v>
      </c>
    </row>
    <row r="17">
      <c r="A17" s="56" t="n">
        <v>14</v>
      </c>
      <c r="B17" s="56" t="inlineStr">
        <is>
          <t>SKT</t>
        </is>
      </c>
      <c r="C17" s="56" t="inlineStr">
        <is>
          <t>결합</t>
        </is>
      </c>
      <c r="D17" s="57" t="inlineStr">
        <is>
          <t>인터넷 500M + B tv 스탠다드</t>
        </is>
      </c>
      <c r="E17" s="58" t="n">
        <v>430000</v>
      </c>
    </row>
    <row r="18">
      <c r="A18" s="56" t="n">
        <v>15</v>
      </c>
      <c r="B18" s="56" t="inlineStr">
        <is>
          <t>SKT</t>
        </is>
      </c>
      <c r="C18" s="56" t="inlineStr">
        <is>
          <t>결합</t>
        </is>
      </c>
      <c r="D18" s="57" t="inlineStr">
        <is>
          <t>인터넷 500M + B tv 올</t>
        </is>
      </c>
      <c r="E18" s="58" t="n">
        <v>430000</v>
      </c>
    </row>
    <row r="19">
      <c r="A19" s="56" t="n">
        <v>16</v>
      </c>
      <c r="B19" s="56" t="inlineStr">
        <is>
          <t>SKT</t>
        </is>
      </c>
      <c r="C19" s="56" t="inlineStr">
        <is>
          <t>결합</t>
        </is>
      </c>
      <c r="D19" s="57" t="inlineStr">
        <is>
          <t>인터넷 500M + B tv 스탠다드 플러스</t>
        </is>
      </c>
      <c r="E19" s="58" t="n">
        <v>430000</v>
      </c>
    </row>
    <row r="20">
      <c r="A20" s="56" t="n">
        <v>17</v>
      </c>
      <c r="B20" s="56" t="inlineStr">
        <is>
          <t>SKT</t>
        </is>
      </c>
      <c r="C20" s="56" t="inlineStr">
        <is>
          <t>결합</t>
        </is>
      </c>
      <c r="D20" s="57" t="inlineStr">
        <is>
          <t>인터넷 500M + B tv 올 플러스</t>
        </is>
      </c>
      <c r="E20" s="58" t="n">
        <v>430000</v>
      </c>
    </row>
    <row r="21">
      <c r="A21" s="56" t="n">
        <v>18</v>
      </c>
      <c r="B21" s="56" t="inlineStr">
        <is>
          <t>SKT</t>
        </is>
      </c>
      <c r="C21" s="56" t="inlineStr">
        <is>
          <t>결합</t>
        </is>
      </c>
      <c r="D21" s="57" t="inlineStr">
        <is>
          <t>인터넷 500M + B tv 스탠다드 넷플릭스</t>
        </is>
      </c>
      <c r="E21" s="58" t="n">
        <v>430000</v>
      </c>
    </row>
    <row r="22">
      <c r="A22" s="56" t="n">
        <v>19</v>
      </c>
      <c r="B22" s="56" t="inlineStr">
        <is>
          <t>SKT</t>
        </is>
      </c>
      <c r="C22" s="56" t="inlineStr">
        <is>
          <t>결합</t>
        </is>
      </c>
      <c r="D22" s="57" t="inlineStr">
        <is>
          <t>인터넷 500M + B tv 올 넷플릭스</t>
        </is>
      </c>
      <c r="E22" s="58" t="n">
        <v>430000</v>
      </c>
    </row>
    <row r="23">
      <c r="A23" s="56" t="n">
        <v>20</v>
      </c>
      <c r="B23" s="56" t="inlineStr">
        <is>
          <t>SKT</t>
        </is>
      </c>
      <c r="C23" s="56" t="inlineStr">
        <is>
          <t>결합</t>
        </is>
      </c>
      <c r="D23" s="57" t="inlineStr">
        <is>
          <t>인터넷 500M + B tv 스탠다드 넷플릭스 프리미엄</t>
        </is>
      </c>
      <c r="E23" s="58" t="n">
        <v>430000</v>
      </c>
    </row>
    <row r="24">
      <c r="A24" s="56" t="n">
        <v>21</v>
      </c>
      <c r="B24" s="56" t="inlineStr">
        <is>
          <t>SKT</t>
        </is>
      </c>
      <c r="C24" s="56" t="inlineStr">
        <is>
          <t>결합</t>
        </is>
      </c>
      <c r="D24" s="57" t="inlineStr">
        <is>
          <t>인터넷 500M + B tv 올 넷플릭스 프리미엄</t>
        </is>
      </c>
      <c r="E24" s="58" t="n">
        <v>430000</v>
      </c>
    </row>
    <row r="25">
      <c r="A25" s="56" t="n">
        <v>22</v>
      </c>
      <c r="B25" s="56" t="inlineStr">
        <is>
          <t>SKT</t>
        </is>
      </c>
      <c r="C25" s="56" t="inlineStr">
        <is>
          <t>결합</t>
        </is>
      </c>
      <c r="D25" s="57" t="inlineStr">
        <is>
          <t>인터넷 1G + B tv 이코노미</t>
        </is>
      </c>
      <c r="E25" s="58" t="n">
        <v>490000</v>
      </c>
    </row>
    <row r="26">
      <c r="A26" s="56" t="n">
        <v>23</v>
      </c>
      <c r="B26" s="56" t="inlineStr">
        <is>
          <t>SKT</t>
        </is>
      </c>
      <c r="C26" s="56" t="inlineStr">
        <is>
          <t>결합</t>
        </is>
      </c>
      <c r="D26" s="57" t="inlineStr">
        <is>
          <t>인터넷 1G + B tv 스탠다드</t>
        </is>
      </c>
      <c r="E26" s="58" t="n">
        <v>490000</v>
      </c>
    </row>
    <row r="27">
      <c r="A27" s="56" t="n">
        <v>24</v>
      </c>
      <c r="B27" s="56" t="inlineStr">
        <is>
          <t>SKT</t>
        </is>
      </c>
      <c r="C27" s="56" t="inlineStr">
        <is>
          <t>결합</t>
        </is>
      </c>
      <c r="D27" s="57" t="inlineStr">
        <is>
          <t>인터넷 1G + B tv 올</t>
        </is>
      </c>
      <c r="E27" s="58" t="n">
        <v>490000</v>
      </c>
    </row>
    <row r="28">
      <c r="A28" s="56" t="n">
        <v>25</v>
      </c>
      <c r="B28" s="56" t="inlineStr">
        <is>
          <t>SKT</t>
        </is>
      </c>
      <c r="C28" s="56" t="inlineStr">
        <is>
          <t>결합</t>
        </is>
      </c>
      <c r="D28" s="57" t="inlineStr">
        <is>
          <t>인터넷 1G + B tv 스탠다드 플러스</t>
        </is>
      </c>
      <c r="E28" s="58" t="n">
        <v>490000</v>
      </c>
    </row>
    <row r="29">
      <c r="A29" s="56" t="n">
        <v>26</v>
      </c>
      <c r="B29" s="56" t="inlineStr">
        <is>
          <t>SKT</t>
        </is>
      </c>
      <c r="C29" s="56" t="inlineStr">
        <is>
          <t>결합</t>
        </is>
      </c>
      <c r="D29" s="57" t="inlineStr">
        <is>
          <t>인터넷 1G + B tv 올 플러스</t>
        </is>
      </c>
      <c r="E29" s="58" t="n">
        <v>490000</v>
      </c>
    </row>
    <row r="30">
      <c r="A30" s="56" t="n">
        <v>27</v>
      </c>
      <c r="B30" s="56" t="inlineStr">
        <is>
          <t>SKT</t>
        </is>
      </c>
      <c r="C30" s="56" t="inlineStr">
        <is>
          <t>결합</t>
        </is>
      </c>
      <c r="D30" s="57" t="inlineStr">
        <is>
          <t>인터넷 1G + B tv 스탠다드 넷플릭스</t>
        </is>
      </c>
      <c r="E30" s="58" t="n">
        <v>490000</v>
      </c>
    </row>
    <row r="31">
      <c r="A31" s="56" t="n">
        <v>28</v>
      </c>
      <c r="B31" s="56" t="inlineStr">
        <is>
          <t>SKT</t>
        </is>
      </c>
      <c r="C31" s="56" t="inlineStr">
        <is>
          <t>결합</t>
        </is>
      </c>
      <c r="D31" s="57" t="inlineStr">
        <is>
          <t>인터넷 1G + B tv 올 넷플릭스</t>
        </is>
      </c>
      <c r="E31" s="58" t="n">
        <v>490000</v>
      </c>
    </row>
    <row r="32">
      <c r="A32" s="56" t="n">
        <v>29</v>
      </c>
      <c r="B32" s="56" t="inlineStr">
        <is>
          <t>SKT</t>
        </is>
      </c>
      <c r="C32" s="56" t="inlineStr">
        <is>
          <t>결합</t>
        </is>
      </c>
      <c r="D32" s="57" t="inlineStr">
        <is>
          <t>인터넷 1G + B tv 스탠다드 넷플릭스 프리미엄</t>
        </is>
      </c>
      <c r="E32" s="58" t="n">
        <v>490000</v>
      </c>
    </row>
    <row r="33">
      <c r="A33" s="56" t="n">
        <v>30</v>
      </c>
      <c r="B33" s="56" t="inlineStr">
        <is>
          <t>SKT</t>
        </is>
      </c>
      <c r="C33" s="56" t="inlineStr">
        <is>
          <t>결합</t>
        </is>
      </c>
      <c r="D33" s="57" t="inlineStr">
        <is>
          <t>인터넷 1G + B tv 올 넷플릭스 프리미엄</t>
        </is>
      </c>
      <c r="E33" s="58" t="n">
        <v>490000</v>
      </c>
    </row>
    <row r="34">
      <c r="A34" s="59" t="n">
        <v>31</v>
      </c>
      <c r="B34" s="59" t="inlineStr">
        <is>
          <t>KT</t>
        </is>
      </c>
      <c r="C34" s="59" t="inlineStr">
        <is>
          <t>단독</t>
        </is>
      </c>
      <c r="D34" s="60" t="inlineStr">
        <is>
          <t>인터넷 100M</t>
        </is>
      </c>
      <c r="E34" s="61" t="n">
        <v>90000</v>
      </c>
    </row>
    <row r="35">
      <c r="A35" s="59" t="n">
        <v>32</v>
      </c>
      <c r="B35" s="59" t="inlineStr">
        <is>
          <t>KT</t>
        </is>
      </c>
      <c r="C35" s="59" t="inlineStr">
        <is>
          <t>단독</t>
        </is>
      </c>
      <c r="D35" s="60" t="inlineStr">
        <is>
          <t>인터넷 500M</t>
        </is>
      </c>
      <c r="E35" s="61" t="n">
        <v>140000</v>
      </c>
    </row>
    <row r="36">
      <c r="A36" s="59" t="n">
        <v>33</v>
      </c>
      <c r="B36" s="59" t="inlineStr">
        <is>
          <t>KT</t>
        </is>
      </c>
      <c r="C36" s="59" t="inlineStr">
        <is>
          <t>단독</t>
        </is>
      </c>
      <c r="D36" s="60" t="inlineStr">
        <is>
          <t>인터넷 1G</t>
        </is>
      </c>
      <c r="E36" s="61" t="n">
        <v>140000</v>
      </c>
    </row>
    <row r="37">
      <c r="A37" s="59" t="n">
        <v>34</v>
      </c>
      <c r="B37" s="59" t="inlineStr">
        <is>
          <t>KT</t>
        </is>
      </c>
      <c r="C37" s="59" t="inlineStr">
        <is>
          <t>결합</t>
        </is>
      </c>
      <c r="D37" s="60" t="inlineStr">
        <is>
          <t>인터넷 100M + 지니TV 베이직</t>
        </is>
      </c>
      <c r="E37" s="61" t="n">
        <v>370000</v>
      </c>
    </row>
    <row r="38">
      <c r="A38" s="59" t="n">
        <v>35</v>
      </c>
      <c r="B38" s="59" t="inlineStr">
        <is>
          <t>KT</t>
        </is>
      </c>
      <c r="C38" s="59" t="inlineStr">
        <is>
          <t>결합</t>
        </is>
      </c>
      <c r="D38" s="60" t="inlineStr">
        <is>
          <t>인터넷 100M + 지니TV 라이트</t>
        </is>
      </c>
      <c r="E38" s="61" t="n">
        <v>370000</v>
      </c>
    </row>
    <row r="39">
      <c r="A39" s="59" t="n">
        <v>36</v>
      </c>
      <c r="B39" s="59" t="inlineStr">
        <is>
          <t>KT</t>
        </is>
      </c>
      <c r="C39" s="59" t="inlineStr">
        <is>
          <t>결합</t>
        </is>
      </c>
      <c r="D39" s="60" t="inlineStr">
        <is>
          <t>인터넷 100M + 지니TV 에센스</t>
        </is>
      </c>
      <c r="E39" s="61" t="n">
        <v>370000</v>
      </c>
    </row>
    <row r="40">
      <c r="A40" s="59" t="n">
        <v>37</v>
      </c>
      <c r="B40" s="59" t="inlineStr">
        <is>
          <t>KT</t>
        </is>
      </c>
      <c r="C40" s="59" t="inlineStr">
        <is>
          <t>결합</t>
        </is>
      </c>
      <c r="D40" s="60" t="inlineStr">
        <is>
          <t>인터넷 100M + 지니TV 모든G</t>
        </is>
      </c>
      <c r="E40" s="61" t="n">
        <v>370000</v>
      </c>
    </row>
    <row r="41">
      <c r="A41" s="59" t="n">
        <v>38</v>
      </c>
      <c r="B41" s="59" t="inlineStr">
        <is>
          <t>KT</t>
        </is>
      </c>
      <c r="C41" s="59" t="inlineStr">
        <is>
          <t>결합</t>
        </is>
      </c>
      <c r="D41" s="60" t="inlineStr">
        <is>
          <t>인터넷 100M + 지니TV 디즈니+모든G</t>
        </is>
      </c>
      <c r="E41" s="61" t="n">
        <v>370000</v>
      </c>
    </row>
    <row r="42">
      <c r="A42" s="59" t="n">
        <v>39</v>
      </c>
      <c r="B42" s="59" t="inlineStr">
        <is>
          <t>KT</t>
        </is>
      </c>
      <c r="C42" s="59" t="inlineStr">
        <is>
          <t>결합</t>
        </is>
      </c>
      <c r="D42" s="60" t="inlineStr">
        <is>
          <t>인터넷 500M + 지니TV 베이직</t>
        </is>
      </c>
      <c r="E42" s="61" t="n">
        <v>450000</v>
      </c>
    </row>
    <row r="43">
      <c r="A43" s="59" t="n">
        <v>40</v>
      </c>
      <c r="B43" s="59" t="inlineStr">
        <is>
          <t>KT</t>
        </is>
      </c>
      <c r="C43" s="59" t="inlineStr">
        <is>
          <t>결합</t>
        </is>
      </c>
      <c r="D43" s="60" t="inlineStr">
        <is>
          <t>인터넷 500M + 지니TV 라이트</t>
        </is>
      </c>
      <c r="E43" s="61" t="n">
        <v>450000</v>
      </c>
    </row>
    <row r="44">
      <c r="A44" s="59" t="n">
        <v>41</v>
      </c>
      <c r="B44" s="59" t="inlineStr">
        <is>
          <t>KT</t>
        </is>
      </c>
      <c r="C44" s="59" t="inlineStr">
        <is>
          <t>결합</t>
        </is>
      </c>
      <c r="D44" s="60" t="inlineStr">
        <is>
          <t>인터넷 500M + 지니TV 에센스</t>
        </is>
      </c>
      <c r="E44" s="61" t="n">
        <v>450000</v>
      </c>
    </row>
    <row r="45">
      <c r="A45" s="59" t="n">
        <v>42</v>
      </c>
      <c r="B45" s="59" t="inlineStr">
        <is>
          <t>KT</t>
        </is>
      </c>
      <c r="C45" s="59" t="inlineStr">
        <is>
          <t>결합</t>
        </is>
      </c>
      <c r="D45" s="60" t="inlineStr">
        <is>
          <t>인터넷 500M + 지니TV 모든G</t>
        </is>
      </c>
      <c r="E45" s="61" t="n">
        <v>450000</v>
      </c>
    </row>
    <row r="46">
      <c r="A46" s="59" t="n">
        <v>43</v>
      </c>
      <c r="B46" s="59" t="inlineStr">
        <is>
          <t>KT</t>
        </is>
      </c>
      <c r="C46" s="59" t="inlineStr">
        <is>
          <t>결합</t>
        </is>
      </c>
      <c r="D46" s="60" t="inlineStr">
        <is>
          <t>인터넷 500M + 지니TV 디즈니+모든G</t>
        </is>
      </c>
      <c r="E46" s="61" t="n">
        <v>450000</v>
      </c>
    </row>
    <row r="47">
      <c r="A47" s="59" t="n">
        <v>44</v>
      </c>
      <c r="B47" s="59" t="inlineStr">
        <is>
          <t>KT</t>
        </is>
      </c>
      <c r="C47" s="59" t="inlineStr">
        <is>
          <t>결합</t>
        </is>
      </c>
      <c r="D47" s="60" t="inlineStr">
        <is>
          <t>인터넷 1G + 지니TV 베이직</t>
        </is>
      </c>
      <c r="E47" s="61" t="n">
        <v>450000</v>
      </c>
    </row>
    <row r="48">
      <c r="A48" s="59" t="n">
        <v>45</v>
      </c>
      <c r="B48" s="59" t="inlineStr">
        <is>
          <t>KT</t>
        </is>
      </c>
      <c r="C48" s="59" t="inlineStr">
        <is>
          <t>결합</t>
        </is>
      </c>
      <c r="D48" s="60" t="inlineStr">
        <is>
          <t>인터넷 1G + 지니TV 라이트</t>
        </is>
      </c>
      <c r="E48" s="61" t="n">
        <v>450000</v>
      </c>
    </row>
    <row r="49">
      <c r="A49" s="59" t="n">
        <v>46</v>
      </c>
      <c r="B49" s="59" t="inlineStr">
        <is>
          <t>KT</t>
        </is>
      </c>
      <c r="C49" s="59" t="inlineStr">
        <is>
          <t>결합</t>
        </is>
      </c>
      <c r="D49" s="60" t="inlineStr">
        <is>
          <t>인터넷 1G + 지니TV 에센스</t>
        </is>
      </c>
      <c r="E49" s="61" t="n">
        <v>450000</v>
      </c>
    </row>
    <row r="50">
      <c r="A50" s="59" t="n">
        <v>47</v>
      </c>
      <c r="B50" s="59" t="inlineStr">
        <is>
          <t>KT</t>
        </is>
      </c>
      <c r="C50" s="59" t="inlineStr">
        <is>
          <t>결합</t>
        </is>
      </c>
      <c r="D50" s="60" t="inlineStr">
        <is>
          <t>인터넷 1G + 지니TV 모든G</t>
        </is>
      </c>
      <c r="E50" s="61" t="n">
        <v>450000</v>
      </c>
    </row>
    <row r="51">
      <c r="A51" s="59" t="n">
        <v>48</v>
      </c>
      <c r="B51" s="59" t="inlineStr">
        <is>
          <t>KT</t>
        </is>
      </c>
      <c r="C51" s="59" t="inlineStr">
        <is>
          <t>결합</t>
        </is>
      </c>
      <c r="D51" s="60" t="inlineStr">
        <is>
          <t>인터넷 1G + 지니TV 디즈니+모든G</t>
        </is>
      </c>
      <c r="E51" s="61" t="n">
        <v>450000</v>
      </c>
    </row>
    <row r="52">
      <c r="A52" s="62" t="n">
        <v>49</v>
      </c>
      <c r="B52" s="62" t="inlineStr">
        <is>
          <t>LG U+</t>
        </is>
      </c>
      <c r="C52" s="62" t="inlineStr">
        <is>
          <t>단독</t>
        </is>
      </c>
      <c r="D52" s="63" t="inlineStr">
        <is>
          <t>인터넷 100M</t>
        </is>
      </c>
      <c r="E52" s="64" t="n">
        <v>200000</v>
      </c>
    </row>
    <row r="53">
      <c r="A53" s="62" t="n">
        <v>50</v>
      </c>
      <c r="B53" s="62" t="inlineStr">
        <is>
          <t>LG U+</t>
        </is>
      </c>
      <c r="C53" s="62" t="inlineStr">
        <is>
          <t>단독</t>
        </is>
      </c>
      <c r="D53" s="63" t="inlineStr">
        <is>
          <t>인터넷 500M</t>
        </is>
      </c>
      <c r="E53" s="64" t="n">
        <v>230000</v>
      </c>
    </row>
    <row r="54">
      <c r="A54" s="62" t="n">
        <v>51</v>
      </c>
      <c r="B54" s="62" t="inlineStr">
        <is>
          <t>LG U+</t>
        </is>
      </c>
      <c r="C54" s="62" t="inlineStr">
        <is>
          <t>단독</t>
        </is>
      </c>
      <c r="D54" s="63" t="inlineStr">
        <is>
          <t>인터넷 1G</t>
        </is>
      </c>
      <c r="E54" s="64" t="n">
        <v>230000</v>
      </c>
    </row>
    <row r="55">
      <c r="A55" s="62" t="n">
        <v>52</v>
      </c>
      <c r="B55" s="62" t="inlineStr">
        <is>
          <t>LG U+</t>
        </is>
      </c>
      <c r="C55" s="62" t="inlineStr">
        <is>
          <t>결합</t>
        </is>
      </c>
      <c r="D55" s="63" t="inlineStr">
        <is>
          <t>인터넷 100M + U+tv 실속형</t>
        </is>
      </c>
      <c r="E55" s="64" t="n">
        <v>400000</v>
      </c>
    </row>
    <row r="56">
      <c r="A56" s="62" t="n">
        <v>53</v>
      </c>
      <c r="B56" s="62" t="inlineStr">
        <is>
          <t>LG U+</t>
        </is>
      </c>
      <c r="C56" s="62" t="inlineStr">
        <is>
          <t>결합</t>
        </is>
      </c>
      <c r="D56" s="63" t="inlineStr">
        <is>
          <t>인터넷 100M + U+tv 기본형</t>
        </is>
      </c>
      <c r="E56" s="64" t="n">
        <v>400000</v>
      </c>
    </row>
    <row r="57">
      <c r="A57" s="62" t="n">
        <v>54</v>
      </c>
      <c r="B57" s="62" t="inlineStr">
        <is>
          <t>LG U+</t>
        </is>
      </c>
      <c r="C57" s="62" t="inlineStr">
        <is>
          <t>결합</t>
        </is>
      </c>
      <c r="D57" s="63" t="inlineStr">
        <is>
          <t>인터넷 100M + U+tv 프리미엄</t>
        </is>
      </c>
      <c r="E57" s="64" t="n">
        <v>400000</v>
      </c>
    </row>
    <row r="58">
      <c r="A58" s="62" t="n">
        <v>55</v>
      </c>
      <c r="B58" s="62" t="inlineStr">
        <is>
          <t>LG U+</t>
        </is>
      </c>
      <c r="C58" s="62" t="inlineStr">
        <is>
          <t>결합</t>
        </is>
      </c>
      <c r="D58" s="63" t="inlineStr">
        <is>
          <t>인터넷 100M + U+tv 프리미엄 VOD</t>
        </is>
      </c>
      <c r="E58" s="64" t="n">
        <v>400000</v>
      </c>
    </row>
    <row r="59">
      <c r="A59" s="62" t="n">
        <v>56</v>
      </c>
      <c r="B59" s="62" t="inlineStr">
        <is>
          <t>LG U+</t>
        </is>
      </c>
      <c r="C59" s="62" t="inlineStr">
        <is>
          <t>결합</t>
        </is>
      </c>
      <c r="D59" s="63" t="inlineStr">
        <is>
          <t>인터넷 500M + U+tv 실속형</t>
        </is>
      </c>
      <c r="E59" s="64" t="n">
        <v>470000</v>
      </c>
    </row>
    <row r="60">
      <c r="A60" s="62" t="n">
        <v>57</v>
      </c>
      <c r="B60" s="62" t="inlineStr">
        <is>
          <t>LG U+</t>
        </is>
      </c>
      <c r="C60" s="62" t="inlineStr">
        <is>
          <t>결합</t>
        </is>
      </c>
      <c r="D60" s="63" t="inlineStr">
        <is>
          <t>인터넷 500M + U+tv 기본형</t>
        </is>
      </c>
      <c r="E60" s="64" t="n">
        <v>470000</v>
      </c>
    </row>
    <row r="61">
      <c r="A61" s="62" t="n">
        <v>58</v>
      </c>
      <c r="B61" s="62" t="inlineStr">
        <is>
          <t>LG U+</t>
        </is>
      </c>
      <c r="C61" s="62" t="inlineStr">
        <is>
          <t>결합</t>
        </is>
      </c>
      <c r="D61" s="63" t="inlineStr">
        <is>
          <t>인터넷 500M + U+tv 프리미엄</t>
        </is>
      </c>
      <c r="E61" s="64" t="n">
        <v>470000</v>
      </c>
    </row>
    <row r="62">
      <c r="A62" s="62" t="n">
        <v>59</v>
      </c>
      <c r="B62" s="62" t="inlineStr">
        <is>
          <t>LG U+</t>
        </is>
      </c>
      <c r="C62" s="62" t="inlineStr">
        <is>
          <t>결합</t>
        </is>
      </c>
      <c r="D62" s="63" t="inlineStr">
        <is>
          <t>인터넷 500M + U+tv 프리미엄 VOD</t>
        </is>
      </c>
      <c r="E62" s="64" t="n">
        <v>470000</v>
      </c>
    </row>
    <row r="63">
      <c r="A63" s="62" t="n">
        <v>60</v>
      </c>
      <c r="B63" s="62" t="inlineStr">
        <is>
          <t>LG U+</t>
        </is>
      </c>
      <c r="C63" s="62" t="inlineStr">
        <is>
          <t>결합</t>
        </is>
      </c>
      <c r="D63" s="63" t="inlineStr">
        <is>
          <t>인터넷 1G + U+tv 실속형</t>
        </is>
      </c>
      <c r="E63" s="64" t="n">
        <v>470000</v>
      </c>
    </row>
    <row r="64">
      <c r="A64" s="62" t="n">
        <v>61</v>
      </c>
      <c r="B64" s="62" t="inlineStr">
        <is>
          <t>LG U+</t>
        </is>
      </c>
      <c r="C64" s="62" t="inlineStr">
        <is>
          <t>결합</t>
        </is>
      </c>
      <c r="D64" s="63" t="inlineStr">
        <is>
          <t>인터넷 1G + U+tv 기본형</t>
        </is>
      </c>
      <c r="E64" s="64" t="n">
        <v>470000</v>
      </c>
    </row>
    <row r="65">
      <c r="A65" s="62" t="n">
        <v>62</v>
      </c>
      <c r="B65" s="62" t="inlineStr">
        <is>
          <t>LG U+</t>
        </is>
      </c>
      <c r="C65" s="62" t="inlineStr">
        <is>
          <t>결합</t>
        </is>
      </c>
      <c r="D65" s="63" t="inlineStr">
        <is>
          <t>인터넷 1G + U+tv 프리미엄</t>
        </is>
      </c>
      <c r="E65" s="64" t="n">
        <v>470000</v>
      </c>
    </row>
    <row r="66">
      <c r="A66" s="62" t="n">
        <v>63</v>
      </c>
      <c r="B66" s="62" t="inlineStr">
        <is>
          <t>LG U+</t>
        </is>
      </c>
      <c r="C66" s="62" t="inlineStr">
        <is>
          <t>결합</t>
        </is>
      </c>
      <c r="D66" s="63" t="inlineStr">
        <is>
          <t>인터넷 1G + U+tv 프리미엄 VOD</t>
        </is>
      </c>
      <c r="E66" s="64" t="n">
        <v>470000</v>
      </c>
    </row>
  </sheetData>
  <mergeCells count="1">
    <mergeCell ref="A1:E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E29"/>
  <sheetViews>
    <sheetView workbookViewId="0">
      <selection activeCell="A1" sqref="A1"/>
    </sheetView>
  </sheetViews>
  <sheetFormatPr baseColWidth="8" defaultRowHeight="15"/>
  <cols>
    <col width="10" customWidth="1" min="1" max="1"/>
    <col width="14" customWidth="1" min="2" max="2"/>
    <col width="40" customWidth="1" min="3" max="3"/>
    <col width="14" customWidth="1" min="4" max="4"/>
    <col width="30" customWidth="1" min="5" max="5"/>
  </cols>
  <sheetData>
    <row r="1" ht="24" customHeight="1">
      <c r="A1" s="3" t="inlineStr">
        <is>
          <t>💳 제휴카드 (26종)</t>
        </is>
      </c>
    </row>
    <row r="3">
      <c r="A3" s="4" t="inlineStr">
        <is>
          <t>통신사</t>
        </is>
      </c>
      <c r="B3" s="4" t="inlineStr">
        <is>
          <t>카드사</t>
        </is>
      </c>
      <c r="C3" s="4" t="inlineStr">
        <is>
          <t>카드명</t>
        </is>
      </c>
      <c r="D3" s="4" t="inlineStr">
        <is>
          <t>실적</t>
        </is>
      </c>
      <c r="E3" s="4" t="inlineStr">
        <is>
          <t>할인</t>
        </is>
      </c>
    </row>
    <row r="4">
      <c r="A4" s="5" t="inlineStr">
        <is>
          <t>SKT</t>
        </is>
      </c>
      <c r="B4" s="5" t="inlineStr">
        <is>
          <t>롯데카드</t>
        </is>
      </c>
      <c r="C4" s="5" t="inlineStr">
        <is>
          <t>SK브로드밴드 B롯데카드</t>
        </is>
      </c>
      <c r="D4" s="5" t="inlineStr">
        <is>
          <t>50만</t>
        </is>
      </c>
      <c r="E4" s="5" t="inlineStr">
        <is>
          <t>-10,000원</t>
        </is>
      </c>
    </row>
    <row r="5">
      <c r="A5" s="5" t="inlineStr">
        <is>
          <t>SKT</t>
        </is>
      </c>
      <c r="B5" s="5" t="inlineStr">
        <is>
          <t>삼성카드</t>
        </is>
      </c>
      <c r="C5" s="5" t="inlineStr">
        <is>
          <t>SK브로드밴드 삼성카드</t>
        </is>
      </c>
      <c r="D5" s="5" t="inlineStr">
        <is>
          <t>30만</t>
        </is>
      </c>
      <c r="E5" s="5" t="inlineStr">
        <is>
          <t>-7,000원</t>
        </is>
      </c>
    </row>
    <row r="6">
      <c r="A6" s="5" t="inlineStr">
        <is>
          <t>KT</t>
        </is>
      </c>
      <c r="B6" s="5" t="inlineStr">
        <is>
          <t>KB국민</t>
        </is>
      </c>
      <c r="C6" s="5" t="inlineStr">
        <is>
          <t>KT DC Plus 국민카드</t>
        </is>
      </c>
      <c r="D6" s="5" t="inlineStr">
        <is>
          <t>30만</t>
        </is>
      </c>
      <c r="E6" s="5" t="inlineStr">
        <is>
          <t>-7,000원</t>
        </is>
      </c>
    </row>
    <row r="7">
      <c r="A7" s="5" t="inlineStr">
        <is>
          <t>KT</t>
        </is>
      </c>
      <c r="B7" s="5" t="inlineStr">
        <is>
          <t>현대</t>
        </is>
      </c>
      <c r="C7" s="5" t="inlineStr">
        <is>
          <t>KT-현대카드M Edition3</t>
        </is>
      </c>
      <c r="D7" s="5" t="inlineStr">
        <is>
          <t>30만</t>
        </is>
      </c>
      <c r="E7" s="5" t="inlineStr">
        <is>
          <t>-13,000원</t>
        </is>
      </c>
    </row>
    <row r="8">
      <c r="A8" s="5" t="inlineStr">
        <is>
          <t>KT</t>
        </is>
      </c>
      <c r="B8" s="5" t="inlineStr">
        <is>
          <t>현대</t>
        </is>
      </c>
      <c r="C8" s="5" t="inlineStr">
        <is>
          <t>KT-현대카드M Edition3 (2.0)</t>
        </is>
      </c>
      <c r="D8" s="5" t="inlineStr">
        <is>
          <t>100만</t>
        </is>
      </c>
      <c r="E8" s="5" t="inlineStr">
        <is>
          <t>-22,000원</t>
        </is>
      </c>
    </row>
    <row r="9">
      <c r="A9" s="5" t="inlineStr">
        <is>
          <t>KT</t>
        </is>
      </c>
      <c r="B9" s="5" t="inlineStr">
        <is>
          <t>신한</t>
        </is>
      </c>
      <c r="C9" s="5" t="inlineStr">
        <is>
          <t>KT 신한 체크카드</t>
        </is>
      </c>
      <c r="D9" s="5" t="inlineStr">
        <is>
          <t>30만</t>
        </is>
      </c>
      <c r="E9" s="5" t="inlineStr">
        <is>
          <t>3,000원 캐시백</t>
        </is>
      </c>
    </row>
    <row r="10">
      <c r="A10" s="5" t="inlineStr">
        <is>
          <t>KT</t>
        </is>
      </c>
      <c r="B10" s="5" t="inlineStr">
        <is>
          <t>신한</t>
        </is>
      </c>
      <c r="C10" s="5" t="inlineStr">
        <is>
          <t>KT 가족만족 DC 신한카드</t>
        </is>
      </c>
      <c r="D10" s="5" t="inlineStr">
        <is>
          <t>30만</t>
        </is>
      </c>
      <c r="E10" s="5" t="inlineStr">
        <is>
          <t>-7,000원</t>
        </is>
      </c>
    </row>
    <row r="11">
      <c r="A11" s="5" t="inlineStr">
        <is>
          <t>KT</t>
        </is>
      </c>
      <c r="B11" s="5" t="inlineStr">
        <is>
          <t>신한</t>
        </is>
      </c>
      <c r="C11" s="5" t="inlineStr">
        <is>
          <t>KT 으랏차차 신한카드</t>
        </is>
      </c>
      <c r="D11" s="5" t="inlineStr">
        <is>
          <t>50만</t>
        </is>
      </c>
      <c r="E11" s="5" t="inlineStr">
        <is>
          <t>-12,000원</t>
        </is>
      </c>
    </row>
    <row r="12">
      <c r="A12" s="5" t="inlineStr">
        <is>
          <t>KT</t>
        </is>
      </c>
      <c r="B12" s="5" t="inlineStr">
        <is>
          <t>IBK</t>
        </is>
      </c>
      <c r="C12" s="5" t="inlineStr">
        <is>
          <t>olleh super DC IBK카드</t>
        </is>
      </c>
      <c r="D12" s="5" t="inlineStr">
        <is>
          <t>30만</t>
        </is>
      </c>
      <c r="E12" s="5" t="inlineStr">
        <is>
          <t>-7,000원</t>
        </is>
      </c>
    </row>
    <row r="13">
      <c r="A13" s="5" t="inlineStr">
        <is>
          <t>KT</t>
        </is>
      </c>
      <c r="B13" s="5" t="inlineStr">
        <is>
          <t>IBK</t>
        </is>
      </c>
      <c r="C13" s="5" t="inlineStr">
        <is>
          <t>KT 으랏차차 IBK카드</t>
        </is>
      </c>
      <c r="D13" s="5" t="inlineStr">
        <is>
          <t>자동납부</t>
        </is>
      </c>
      <c r="E13" s="5" t="inlineStr">
        <is>
          <t>5% 청구할인</t>
        </is>
      </c>
    </row>
    <row r="14">
      <c r="A14" s="5" t="inlineStr">
        <is>
          <t>KT</t>
        </is>
      </c>
      <c r="B14" s="5" t="inlineStr">
        <is>
          <t>삼성</t>
        </is>
      </c>
      <c r="C14" s="5" t="inlineStr">
        <is>
          <t>KT 삼성카드</t>
        </is>
      </c>
      <c r="D14" s="5" t="inlineStr">
        <is>
          <t>30만</t>
        </is>
      </c>
      <c r="E14" s="5" t="inlineStr">
        <is>
          <t>-7,000원</t>
        </is>
      </c>
    </row>
    <row r="15">
      <c r="A15" s="5" t="inlineStr">
        <is>
          <t>KT</t>
        </is>
      </c>
      <c r="B15" s="5" t="inlineStr">
        <is>
          <t>우리</t>
        </is>
      </c>
      <c r="C15" s="5" t="inlineStr">
        <is>
          <t>KT Plus 우리카드</t>
        </is>
      </c>
      <c r="D15" s="5" t="inlineStr">
        <is>
          <t>40만</t>
        </is>
      </c>
      <c r="E15" s="5" t="inlineStr">
        <is>
          <t>-10,000원</t>
        </is>
      </c>
    </row>
    <row r="16">
      <c r="A16" s="5" t="inlineStr">
        <is>
          <t>KT</t>
        </is>
      </c>
      <c r="B16" s="5" t="inlineStr">
        <is>
          <t>우리</t>
        </is>
      </c>
      <c r="C16" s="5" t="inlineStr">
        <is>
          <t>KT 36 Plus 우리카드</t>
        </is>
      </c>
      <c r="D16" s="5" t="inlineStr">
        <is>
          <t>40만</t>
        </is>
      </c>
      <c r="E16" s="5" t="inlineStr">
        <is>
          <t>-8,000원</t>
        </is>
      </c>
    </row>
    <row r="17">
      <c r="A17" s="5" t="inlineStr">
        <is>
          <t>KT</t>
        </is>
      </c>
      <c r="B17" s="5" t="inlineStr">
        <is>
          <t>하나</t>
        </is>
      </c>
      <c r="C17" s="5" t="inlineStr">
        <is>
          <t>KT DC Plus 더 심플 하나카드</t>
        </is>
      </c>
      <c r="D17" s="5" t="inlineStr">
        <is>
          <t>30만</t>
        </is>
      </c>
      <c r="E17" s="5" t="inlineStr">
        <is>
          <t>-10,000원</t>
        </is>
      </c>
    </row>
    <row r="18">
      <c r="A18" s="5" t="inlineStr">
        <is>
          <t>KT</t>
        </is>
      </c>
      <c r="B18" s="5" t="inlineStr">
        <is>
          <t>NH농협</t>
        </is>
      </c>
      <c r="C18" s="5" t="inlineStr">
        <is>
          <t>KT 할부 Plus NH농협카드</t>
        </is>
      </c>
      <c r="D18" s="5" t="inlineStr">
        <is>
          <t>40만</t>
        </is>
      </c>
      <c r="E18" s="5" t="inlineStr">
        <is>
          <t>-5,000원</t>
        </is>
      </c>
    </row>
    <row r="19">
      <c r="A19" s="5" t="inlineStr">
        <is>
          <t>KT</t>
        </is>
      </c>
      <c r="B19" s="5" t="inlineStr">
        <is>
          <t>롯데</t>
        </is>
      </c>
      <c r="C19" s="5" t="inlineStr">
        <is>
          <t>KT DC Plus 롯데카드</t>
        </is>
      </c>
      <c r="D19" s="5" t="inlineStr">
        <is>
          <t>40만</t>
        </is>
      </c>
      <c r="E19" s="5" t="inlineStr">
        <is>
          <t>-10,000원</t>
        </is>
      </c>
    </row>
    <row r="20">
      <c r="A20" s="5" t="inlineStr">
        <is>
          <t>KT</t>
        </is>
      </c>
      <c r="B20" s="5" t="inlineStr">
        <is>
          <t>비씨</t>
        </is>
      </c>
      <c r="C20" s="5" t="inlineStr">
        <is>
          <t>KT SUPER DC BC 바로카드</t>
        </is>
      </c>
      <c r="D20" s="5" t="inlineStr">
        <is>
          <t>40만</t>
        </is>
      </c>
      <c r="E20" s="5" t="inlineStr">
        <is>
          <t>-5,000원</t>
        </is>
      </c>
    </row>
    <row r="21">
      <c r="A21" s="5" t="inlineStr">
        <is>
          <t>KT</t>
        </is>
      </c>
      <c r="B21" s="5" t="inlineStr">
        <is>
          <t>비씨</t>
        </is>
      </c>
      <c r="C21" s="5" t="inlineStr">
        <is>
          <t>KT DC Plus BC 바로카드</t>
        </is>
      </c>
      <c r="D21" s="5" t="inlineStr">
        <is>
          <t>30만</t>
        </is>
      </c>
      <c r="E21" s="5" t="inlineStr">
        <is>
          <t>-7,000원</t>
        </is>
      </c>
    </row>
    <row r="22">
      <c r="A22" s="5" t="inlineStr">
        <is>
          <t>KT</t>
        </is>
      </c>
      <c r="B22" s="5" t="inlineStr">
        <is>
          <t>케이뱅크</t>
        </is>
      </c>
      <c r="C22" s="5" t="inlineStr">
        <is>
          <t>KT멤버십x케이뱅크</t>
        </is>
      </c>
      <c r="D22" s="5" t="inlineStr">
        <is>
          <t>20만</t>
        </is>
      </c>
      <c r="E22" s="5" t="inlineStr">
        <is>
          <t>5% 캐시백</t>
        </is>
      </c>
    </row>
    <row r="23">
      <c r="A23" s="5" t="inlineStr">
        <is>
          <t>LG U+</t>
        </is>
      </c>
      <c r="B23" s="5" t="inlineStr">
        <is>
          <t>삼성카드</t>
        </is>
      </c>
      <c r="C23" s="5" t="inlineStr">
        <is>
          <t>LG U+ 삼성카드</t>
        </is>
      </c>
      <c r="D23" s="5" t="inlineStr">
        <is>
          <t>30만</t>
        </is>
      </c>
      <c r="E23" s="5" t="inlineStr">
        <is>
          <t>-7,000원</t>
        </is>
      </c>
    </row>
    <row r="24">
      <c r="A24" s="5" t="inlineStr">
        <is>
          <t>LG U+</t>
        </is>
      </c>
      <c r="B24" s="5" t="inlineStr">
        <is>
          <t>현대카드</t>
        </is>
      </c>
      <c r="C24" s="5" t="inlineStr">
        <is>
          <t>LG U+ 현대카드M Edition3</t>
        </is>
      </c>
      <c r="D24" s="5" t="inlineStr">
        <is>
          <t>50만</t>
        </is>
      </c>
      <c r="E24" s="5" t="inlineStr">
        <is>
          <t>-15,000원</t>
        </is>
      </c>
    </row>
    <row r="25">
      <c r="A25" s="5" t="inlineStr">
        <is>
          <t>LG U+</t>
        </is>
      </c>
      <c r="B25" s="5" t="inlineStr">
        <is>
          <t>하나카드</t>
        </is>
      </c>
      <c r="C25" s="5" t="inlineStr">
        <is>
          <t>더 심플 하나카드</t>
        </is>
      </c>
      <c r="D25" s="5" t="inlineStr">
        <is>
          <t>30만</t>
        </is>
      </c>
      <c r="E25" s="5" t="inlineStr">
        <is>
          <t>-10,000원</t>
        </is>
      </c>
    </row>
    <row r="26">
      <c r="A26" s="5" t="inlineStr">
        <is>
          <t>LG U+</t>
        </is>
      </c>
      <c r="B26" s="5" t="inlineStr">
        <is>
          <t>하나카드</t>
        </is>
      </c>
      <c r="C26" s="5" t="inlineStr">
        <is>
          <t>LG U+Family 하나카드</t>
        </is>
      </c>
      <c r="D26" s="5" t="inlineStr">
        <is>
          <t>30만</t>
        </is>
      </c>
      <c r="E26" s="5" t="inlineStr">
        <is>
          <t>통신료 25%</t>
        </is>
      </c>
    </row>
    <row r="27">
      <c r="A27" s="5" t="inlineStr">
        <is>
          <t>LG U+</t>
        </is>
      </c>
      <c r="B27" s="5" t="inlineStr">
        <is>
          <t>신한카드</t>
        </is>
      </c>
      <c r="C27" s="5" t="inlineStr">
        <is>
          <t>LG U+ 사장님 통할인</t>
        </is>
      </c>
      <c r="D27" s="5" t="inlineStr">
        <is>
          <t>70만</t>
        </is>
      </c>
      <c r="E27" s="5" t="inlineStr">
        <is>
          <t>-10,000원</t>
        </is>
      </c>
    </row>
    <row r="28">
      <c r="A28" s="5" t="inlineStr">
        <is>
          <t>LG U+</t>
        </is>
      </c>
      <c r="B28" s="5" t="inlineStr">
        <is>
          <t>롯데카드</t>
        </is>
      </c>
      <c r="C28" s="5" t="inlineStr">
        <is>
          <t>LG U+ x LOCA</t>
        </is>
      </c>
      <c r="D28" s="5" t="inlineStr">
        <is>
          <t>30만</t>
        </is>
      </c>
      <c r="E28" s="5" t="inlineStr">
        <is>
          <t>-10,000원</t>
        </is>
      </c>
    </row>
    <row r="29">
      <c r="A29" s="5" t="inlineStr">
        <is>
          <t>LG U+</t>
        </is>
      </c>
      <c r="B29" s="5" t="inlineStr">
        <is>
          <t>NH카드</t>
        </is>
      </c>
      <c r="C29" s="5" t="inlineStr">
        <is>
          <t>NH올원 LG U+ 카드</t>
        </is>
      </c>
      <c r="D29" s="5" t="inlineStr">
        <is>
          <t>30만</t>
        </is>
      </c>
      <c r="E29" s="5" t="inlineStr">
        <is>
          <t>-9,000원</t>
        </is>
      </c>
    </row>
  </sheetData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F92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 ht="24" customHeight="1">
      <c r="A1" s="36" t="inlineStr">
        <is>
          <t>🏷️ SKT 요즘가족결합 (완전 명세)</t>
        </is>
      </c>
    </row>
    <row r="3">
      <c r="A3" s="6" t="inlineStr">
        <is>
          <t>① 자격 조건</t>
        </is>
      </c>
    </row>
    <row r="4">
      <c r="A4" s="37" t="inlineStr">
        <is>
          <t>▶ 같은 명의자의 인터넷+휴대폰 1대 이상 필수</t>
        </is>
      </c>
    </row>
    <row r="5">
      <c r="A5" s="37" t="inlineStr">
        <is>
          <t>▶ 가족/동거인/친구 등 지인 결합 허용 (최대 5회선)</t>
        </is>
      </c>
    </row>
    <row r="6">
      <c r="A6" s="37" t="inlineStr">
        <is>
          <t>▶ 적용 방식: 단독가 REPLACE (기존 요즘우리집 인터넷 할인 대체)</t>
        </is>
      </c>
    </row>
    <row r="7">
      <c r="A7" s="37" t="inlineStr">
        <is>
          <t>▶ TV 결합 시: IPTV 추가 -1,100원 중복</t>
        </is>
      </c>
    </row>
    <row r="8">
      <c r="A8" s="37" t="inlineStr">
        <is>
          <t>▶ 인터넷 최대 2회선 + 휴대폰 최대 5회선</t>
        </is>
      </c>
    </row>
    <row r="10">
      <c r="A10" s="6" t="inlineStr">
        <is>
          <t>② 할인 테이블 (속도 × 회선수)</t>
        </is>
      </c>
    </row>
    <row r="11">
      <c r="A11" s="4" t="inlineStr">
        <is>
          <t>속도</t>
        </is>
      </c>
      <c r="B11" s="4" t="inlineStr">
        <is>
          <t>회선수</t>
        </is>
      </c>
      <c r="C11" s="4" t="inlineStr">
        <is>
          <t>휴대폰 (총합)</t>
        </is>
      </c>
      <c r="D11" s="4" t="inlineStr">
        <is>
          <t>인터넷</t>
        </is>
      </c>
      <c r="E11" s="4" t="inlineStr">
        <is>
          <t>IPTV 추가</t>
        </is>
      </c>
      <c r="F11" s="4" t="inlineStr">
        <is>
          <t>총할인</t>
        </is>
      </c>
    </row>
    <row r="12">
      <c r="A12" s="38" t="inlineStr">
        <is>
          <t>100M</t>
        </is>
      </c>
      <c r="B12" s="38" t="n">
        <v>1</v>
      </c>
      <c r="C12" s="38" t="n">
        <v>3500</v>
      </c>
      <c r="D12" s="38" t="n">
        <v>4400</v>
      </c>
      <c r="E12" s="38" t="n">
        <v>1100</v>
      </c>
      <c r="F12" s="38" t="n">
        <v>9000</v>
      </c>
    </row>
    <row r="13">
      <c r="A13" s="38" t="inlineStr">
        <is>
          <t>100M</t>
        </is>
      </c>
      <c r="B13" s="38" t="n">
        <v>2</v>
      </c>
      <c r="C13" s="38" t="n">
        <v>7000</v>
      </c>
      <c r="D13" s="38" t="n">
        <v>4400</v>
      </c>
      <c r="E13" s="38" t="n">
        <v>1100</v>
      </c>
      <c r="F13" s="38" t="n">
        <v>12500</v>
      </c>
    </row>
    <row r="14">
      <c r="A14" s="38" t="inlineStr">
        <is>
          <t>100M</t>
        </is>
      </c>
      <c r="B14" s="38" t="n">
        <v>3</v>
      </c>
      <c r="C14" s="38" t="n">
        <v>18000</v>
      </c>
      <c r="D14" s="38" t="n">
        <v>4400</v>
      </c>
      <c r="E14" s="38" t="n">
        <v>1100</v>
      </c>
      <c r="F14" s="38" t="n">
        <v>23500</v>
      </c>
    </row>
    <row r="15">
      <c r="A15" s="38" t="inlineStr">
        <is>
          <t>100M</t>
        </is>
      </c>
      <c r="B15" s="38" t="n">
        <v>4</v>
      </c>
      <c r="C15" s="38" t="n">
        <v>18000</v>
      </c>
      <c r="D15" s="38" t="n">
        <v>4400</v>
      </c>
      <c r="E15" s="38" t="n">
        <v>1100</v>
      </c>
      <c r="F15" s="38" t="n">
        <v>23500</v>
      </c>
    </row>
    <row r="16">
      <c r="A16" s="38" t="inlineStr">
        <is>
          <t>100M</t>
        </is>
      </c>
      <c r="B16" s="38" t="n">
        <v>5</v>
      </c>
      <c r="C16" s="38" t="n">
        <v>18000</v>
      </c>
      <c r="D16" s="38" t="n">
        <v>4400</v>
      </c>
      <c r="E16" s="38" t="n">
        <v>1100</v>
      </c>
      <c r="F16" s="38" t="n">
        <v>23500</v>
      </c>
    </row>
    <row r="17">
      <c r="A17" s="38" t="inlineStr">
        <is>
          <t>500M</t>
        </is>
      </c>
      <c r="B17" s="38" t="n">
        <v>1</v>
      </c>
      <c r="C17" s="38" t="n">
        <v>3500</v>
      </c>
      <c r="D17" s="38" t="n">
        <v>11000</v>
      </c>
      <c r="E17" s="38" t="n">
        <v>1100</v>
      </c>
      <c r="F17" s="38" t="n">
        <v>15600</v>
      </c>
    </row>
    <row r="18">
      <c r="A18" s="38" t="inlineStr">
        <is>
          <t>500M</t>
        </is>
      </c>
      <c r="B18" s="38" t="n">
        <v>2</v>
      </c>
      <c r="C18" s="38" t="n">
        <v>7000</v>
      </c>
      <c r="D18" s="38" t="n">
        <v>11000</v>
      </c>
      <c r="E18" s="38" t="n">
        <v>1100</v>
      </c>
      <c r="F18" s="38" t="n">
        <v>19100</v>
      </c>
    </row>
    <row r="19">
      <c r="A19" s="38" t="inlineStr">
        <is>
          <t>500M</t>
        </is>
      </c>
      <c r="B19" s="38" t="n">
        <v>3</v>
      </c>
      <c r="C19" s="38" t="n">
        <v>18000</v>
      </c>
      <c r="D19" s="38" t="n">
        <v>11000</v>
      </c>
      <c r="E19" s="38" t="n">
        <v>1100</v>
      </c>
      <c r="F19" s="38" t="n">
        <v>30100</v>
      </c>
    </row>
    <row r="20">
      <c r="A20" s="38" t="inlineStr">
        <is>
          <t>500M</t>
        </is>
      </c>
      <c r="B20" s="38" t="n">
        <v>4</v>
      </c>
      <c r="C20" s="38" t="n">
        <v>24000</v>
      </c>
      <c r="D20" s="38" t="n">
        <v>11000</v>
      </c>
      <c r="E20" s="38" t="n">
        <v>1100</v>
      </c>
      <c r="F20" s="38" t="n">
        <v>36100</v>
      </c>
    </row>
    <row r="21">
      <c r="A21" s="38" t="inlineStr">
        <is>
          <t>500M</t>
        </is>
      </c>
      <c r="B21" s="38" t="n">
        <v>5</v>
      </c>
      <c r="C21" s="38" t="n">
        <v>24000</v>
      </c>
      <c r="D21" s="38" t="n">
        <v>11000</v>
      </c>
      <c r="E21" s="38" t="n">
        <v>1100</v>
      </c>
      <c r="F21" s="38" t="n">
        <v>36100</v>
      </c>
    </row>
    <row r="22">
      <c r="A22" s="38" t="inlineStr">
        <is>
          <t>1G</t>
        </is>
      </c>
      <c r="B22" s="38" t="n">
        <v>1</v>
      </c>
      <c r="C22" s="38" t="n">
        <v>3500</v>
      </c>
      <c r="D22" s="38" t="n">
        <v>13200</v>
      </c>
      <c r="E22" s="38" t="n">
        <v>1100</v>
      </c>
      <c r="F22" s="38" t="n">
        <v>17800</v>
      </c>
    </row>
    <row r="23">
      <c r="A23" s="38" t="inlineStr">
        <is>
          <t>1G</t>
        </is>
      </c>
      <c r="B23" s="38" t="n">
        <v>2</v>
      </c>
      <c r="C23" s="38" t="n">
        <v>7000</v>
      </c>
      <c r="D23" s="38" t="n">
        <v>13200</v>
      </c>
      <c r="E23" s="38" t="n">
        <v>1100</v>
      </c>
      <c r="F23" s="38" t="n">
        <v>21300</v>
      </c>
    </row>
    <row r="24">
      <c r="A24" s="38" t="inlineStr">
        <is>
          <t>1G</t>
        </is>
      </c>
      <c r="B24" s="38" t="n">
        <v>3</v>
      </c>
      <c r="C24" s="38" t="n">
        <v>18000</v>
      </c>
      <c r="D24" s="38" t="n">
        <v>13200</v>
      </c>
      <c r="E24" s="38" t="n">
        <v>1100</v>
      </c>
      <c r="F24" s="38" t="n">
        <v>32300</v>
      </c>
    </row>
    <row r="25">
      <c r="A25" s="38" t="inlineStr">
        <is>
          <t>1G</t>
        </is>
      </c>
      <c r="B25" s="38" t="n">
        <v>4</v>
      </c>
      <c r="C25" s="38" t="n">
        <v>24000</v>
      </c>
      <c r="D25" s="38" t="n">
        <v>13200</v>
      </c>
      <c r="E25" s="38" t="n">
        <v>1100</v>
      </c>
      <c r="F25" s="38" t="n">
        <v>38300</v>
      </c>
    </row>
    <row r="26">
      <c r="A26" s="38" t="inlineStr">
        <is>
          <t>1G</t>
        </is>
      </c>
      <c r="B26" s="38" t="n">
        <v>5</v>
      </c>
      <c r="C26" s="38" t="n">
        <v>24000</v>
      </c>
      <c r="D26" s="38" t="n">
        <v>13200</v>
      </c>
      <c r="E26" s="38" t="n">
        <v>1100</v>
      </c>
      <c r="F26" s="38" t="n">
        <v>38300</v>
      </c>
    </row>
    <row r="28">
      <c r="A28" s="22" t="inlineStr">
        <is>
          <t>📌 휴대폰 인당 할인 (개발 참조 · ⚠️ 비선형 변화 주의)</t>
        </is>
      </c>
    </row>
    <row r="29">
      <c r="A29" s="4" t="inlineStr">
        <is>
          <t>속도</t>
        </is>
      </c>
      <c r="B29" s="4" t="inlineStr">
        <is>
          <t>1회선</t>
        </is>
      </c>
      <c r="C29" s="4" t="inlineStr">
        <is>
          <t>2회선</t>
        </is>
      </c>
      <c r="D29" s="4" t="inlineStr">
        <is>
          <t>3회선</t>
        </is>
      </c>
      <c r="E29" s="4" t="inlineStr">
        <is>
          <t>4회선</t>
        </is>
      </c>
      <c r="F29" s="4" t="inlineStr">
        <is>
          <t>5회선</t>
        </is>
      </c>
    </row>
    <row r="30">
      <c r="A30" s="5" t="inlineStr">
        <is>
          <t>100M (인당)</t>
        </is>
      </c>
      <c r="B30" s="5" t="n">
        <v>3500</v>
      </c>
      <c r="C30" s="5" t="n">
        <v>3500</v>
      </c>
      <c r="D30" s="5" t="n">
        <v>6000</v>
      </c>
      <c r="E30" s="5" t="n">
        <v>4500</v>
      </c>
      <c r="F30" s="5" t="n">
        <v>3600</v>
      </c>
    </row>
    <row r="31">
      <c r="A31" s="5" t="inlineStr">
        <is>
          <t>500M·1G (인당)</t>
        </is>
      </c>
      <c r="B31" s="5" t="n">
        <v>3500</v>
      </c>
      <c r="C31" s="5" t="n">
        <v>3500</v>
      </c>
      <c r="D31" s="5" t="n">
        <v>6000</v>
      </c>
      <c r="E31" s="5" t="n">
        <v>6000</v>
      </c>
      <c r="F31" s="5" t="n">
        <v>4800</v>
      </c>
    </row>
    <row r="33">
      <c r="A33" s="39" t="inlineStr">
        <is>
          <t>⚠️ 매우 중요 — 인당 할인은 회선수에 따라 비선형적으로 변함</t>
        </is>
      </c>
    </row>
    <row r="34">
      <c r="A34" s="40" t="inlineStr">
        <is>
          <t>📍 근본 원리: "총 할인액 고정 후 회선수로 분배" 방식</t>
        </is>
      </c>
    </row>
    <row r="35">
      <c r="A35" s="40" t="inlineStr"/>
    </row>
    <row r="36">
      <c r="A36" s="40" t="inlineStr">
        <is>
          <t>💡 100M (메가급):</t>
        </is>
      </c>
    </row>
    <row r="37">
      <c r="A37" s="40" t="inlineStr">
        <is>
          <t xml:space="preserve">   · 1회선 → 3,500원 (총 3,500)</t>
        </is>
      </c>
    </row>
    <row r="38">
      <c r="A38" s="40" t="inlineStr">
        <is>
          <t xml:space="preserve">   · 2회선 → 인당 3,500원 (총 7,000) ← 개별 계산</t>
        </is>
      </c>
    </row>
    <row r="39">
      <c r="A39" s="40" t="inlineStr">
        <is>
          <t xml:space="preserve">   · 3회선부터 총 18,000원 고정 분배:</t>
        </is>
      </c>
    </row>
    <row r="40">
      <c r="A40" s="40" t="inlineStr">
        <is>
          <t xml:space="preserve">       - 3회선: 18,000 ÷ 3 = 인당 6,000원 ★ 점프 구간 ★</t>
        </is>
      </c>
    </row>
    <row r="41">
      <c r="A41" s="40" t="inlineStr">
        <is>
          <t xml:space="preserve">       - 4회선: 18,000 ÷ 4 = 인당 4,500원</t>
        </is>
      </c>
    </row>
    <row r="42">
      <c r="A42" s="40" t="inlineStr">
        <is>
          <t xml:space="preserve">       - 5회선: 18,000 ÷ 5 = 인당 3,600원</t>
        </is>
      </c>
    </row>
    <row r="43">
      <c r="A43" s="40" t="inlineStr"/>
    </row>
    <row r="44">
      <c r="A44" s="40" t="inlineStr">
        <is>
          <t>💡 500M·1G (기가급):</t>
        </is>
      </c>
    </row>
    <row r="45">
      <c r="A45" s="40" t="inlineStr">
        <is>
          <t xml:space="preserve">   · 1~2회선 → 인당 3,500원 (100M과 동일)</t>
        </is>
      </c>
    </row>
    <row r="46">
      <c r="A46" s="40" t="inlineStr">
        <is>
          <t xml:space="preserve">   · 3회선 → 총 18,000 ÷ 3 = 인당 6,000원</t>
        </is>
      </c>
    </row>
    <row r="47">
      <c r="A47" s="40" t="inlineStr">
        <is>
          <t xml:space="preserve">   · 4~5회선부터 총 24,000원 고정 분배:</t>
        </is>
      </c>
    </row>
    <row r="48">
      <c r="A48" s="40" t="inlineStr">
        <is>
          <t xml:space="preserve">       - 4회선: 24,000 ÷ 4 = 인당 6,000원</t>
        </is>
      </c>
    </row>
    <row r="49">
      <c r="A49" s="40" t="inlineStr">
        <is>
          <t xml:space="preserve">       - 5회선: 24,000 ÷ 5 = 인당 4,800원</t>
        </is>
      </c>
    </row>
    <row r="50">
      <c r="A50" s="40" t="inlineStr"/>
    </row>
    <row r="51">
      <c r="A51" s="40" t="inlineStr">
        <is>
          <t>🔑 개발 시 주의사항:</t>
        </is>
      </c>
    </row>
    <row r="52">
      <c r="A52" s="40" t="inlineStr">
        <is>
          <t xml:space="preserve">   - 인당 × 회선수 ≠ 단순 선형 계산</t>
        </is>
      </c>
    </row>
    <row r="53">
      <c r="A53" s="40" t="inlineStr">
        <is>
          <t xml:space="preserve">   - 단순히 "회선수 증가 시 인당 증가" 로직 작성 금지</t>
        </is>
      </c>
    </row>
    <row r="54">
      <c r="A54" s="40" t="inlineStr">
        <is>
          <t xml:space="preserve">   - 반드시 상수 테이블로 접근 (mobilePerBySpeed[speed][lines])</t>
        </is>
      </c>
    </row>
    <row r="55">
      <c r="A55" s="40" t="inlineStr">
        <is>
          <t xml:space="preserve">   - 또는 총합 테이블(mobileTotalBySpeed[speed][lines])로 처리 가능</t>
        </is>
      </c>
    </row>
    <row r="57">
      <c r="A57" s="6" t="inlineStr">
        <is>
          <t>③ 계산 알고리즘 (의사코드)</t>
        </is>
      </c>
    </row>
    <row r="58">
      <c r="A58" s="41" t="inlineStr">
        <is>
          <t>// 입력: speed, tvIdx, wifi(bool), lines(1~5)</t>
        </is>
      </c>
    </row>
    <row r="59">
      <c r="A59" s="41" t="inlineStr"/>
    </row>
    <row r="60">
      <c r="A60" s="41" t="inlineStr">
        <is>
          <t>1. 단독가 기준으로 재계산 (요즘우리집 REPLACE):</t>
        </is>
      </c>
    </row>
    <row r="61">
      <c r="A61" s="41" t="inlineStr">
        <is>
          <t xml:space="preserve">   netSingle = internet[speed] + (wifi ? wifiCost : 0)  // SKT wifiCost=1100</t>
        </is>
      </c>
    </row>
    <row r="62">
      <c r="A62" s="41" t="inlineStr">
        <is>
          <t xml:space="preserve">   famInet = bundle.family.internet[speed]</t>
        </is>
      </c>
    </row>
    <row r="63">
      <c r="A63" s="41" t="inlineStr">
        <is>
          <t xml:space="preserve">   inetAfter = netSingle - famInet</t>
        </is>
      </c>
    </row>
    <row r="64">
      <c r="A64" s="41" t="inlineStr"/>
    </row>
    <row r="65">
      <c r="A65" s="41" t="inlineStr">
        <is>
          <t>2. TV 결합 시:</t>
        </is>
      </c>
    </row>
    <row r="66">
      <c r="A66" s="41" t="inlineStr">
        <is>
          <t xml:space="preserve">   famIptv = hasTv ? bundle.family.iptv : 0  // iptv=1100</t>
        </is>
      </c>
    </row>
    <row r="67">
      <c r="A67" s="41" t="inlineStr">
        <is>
          <t xml:space="preserve">   tvAfter = tv[tvIdx].p - tv[tvIdx].dc - famIptv</t>
        </is>
      </c>
    </row>
    <row r="68">
      <c r="A68" s="41" t="inlineStr">
        <is>
          <t xml:space="preserve">   monthlyFee = inetAfter + tvAfter + setTop</t>
        </is>
      </c>
    </row>
    <row r="69">
      <c r="A69" s="41" t="inlineStr"/>
    </row>
    <row r="70">
      <c r="A70" s="41" t="inlineStr">
        <is>
          <t>3. 휴대폰 별도 차감 (월):</t>
        </is>
      </c>
    </row>
    <row r="71">
      <c r="A71" s="41" t="inlineStr">
        <is>
          <t xml:space="preserve">   perPerson = bundle.family.mobilePerBySpeed[speed][lines]</t>
        </is>
      </c>
    </row>
    <row r="72">
      <c r="A72" s="41" t="inlineStr">
        <is>
          <t xml:space="preserve">   mobileDiscount = perPerson × lines  // 고지서에서 차감</t>
        </is>
      </c>
    </row>
    <row r="73">
      <c r="A73" s="41" t="inlineStr"/>
    </row>
    <row r="74">
      <c r="A74" s="41" t="inlineStr">
        <is>
          <t>4. 혜택가:</t>
        </is>
      </c>
    </row>
    <row r="75">
      <c r="A75" s="41" t="inlineStr">
        <is>
          <t xml:space="preserve">   finalFee = monthlyFee - mobileDiscount</t>
        </is>
      </c>
    </row>
    <row r="77">
      <c r="A77" s="6" t="inlineStr">
        <is>
          <t>④ 검증 예시 — 500M + B tv 올 + WiFi X + 3회선</t>
        </is>
      </c>
    </row>
    <row r="78">
      <c r="A78" s="4" t="inlineStr">
        <is>
          <t>단계</t>
        </is>
      </c>
      <c r="B78" s="4" t="inlineStr">
        <is>
          <t>계산</t>
        </is>
      </c>
      <c r="C78" s="4" t="inlineStr">
        <is>
          <t>값</t>
        </is>
      </c>
    </row>
    <row r="79">
      <c r="A79" s="38" t="inlineStr">
        <is>
          <t>단독가</t>
        </is>
      </c>
      <c r="B79" s="38" t="inlineStr">
        <is>
          <t>33,000 + 0</t>
        </is>
      </c>
      <c r="C79" s="38" t="inlineStr">
        <is>
          <t>33,000</t>
        </is>
      </c>
    </row>
    <row r="80">
      <c r="A80" s="38" t="inlineStr">
        <is>
          <t>요즘가족 인터넷 할인</t>
        </is>
      </c>
      <c r="B80" s="38" t="inlineStr">
        <is>
          <t>-11,000</t>
        </is>
      </c>
      <c r="C80" s="38" t="inlineStr">
        <is>
          <t>-11,000</t>
        </is>
      </c>
    </row>
    <row r="81">
      <c r="A81" s="38" t="inlineStr">
        <is>
          <t>인터넷 실질</t>
        </is>
      </c>
      <c r="B81" s="38" t="inlineStr">
        <is>
          <t>33,000 - 11,000</t>
        </is>
      </c>
      <c r="C81" s="38" t="inlineStr">
        <is>
          <t>22,000</t>
        </is>
      </c>
    </row>
    <row r="82">
      <c r="A82" s="38" t="inlineStr">
        <is>
          <t>TV 기본 (B tv 올)</t>
        </is>
      </c>
      <c r="B82" s="38" t="inlineStr">
        <is>
          <t>18,700</t>
        </is>
      </c>
      <c r="C82" s="38" t="inlineStr">
        <is>
          <t>18,700</t>
        </is>
      </c>
    </row>
    <row r="83">
      <c r="A83" s="38" t="inlineStr">
        <is>
          <t>TV 결합할인 + IPTV</t>
        </is>
      </c>
      <c r="B83" s="38" t="inlineStr">
        <is>
          <t>-2,200 + -1,100</t>
        </is>
      </c>
      <c r="C83" s="38" t="inlineStr">
        <is>
          <t>-3,300</t>
        </is>
      </c>
    </row>
    <row r="84">
      <c r="A84" s="38" t="inlineStr">
        <is>
          <t>TV 실질</t>
        </is>
      </c>
      <c r="B84" s="38" t="inlineStr">
        <is>
          <t>18,700 - 3,300</t>
        </is>
      </c>
      <c r="C84" s="38" t="inlineStr">
        <is>
          <t>15,400</t>
        </is>
      </c>
    </row>
    <row r="85">
      <c r="A85" s="38" t="inlineStr">
        <is>
          <t>셋톱 (스마트3)</t>
        </is>
      </c>
      <c r="B85" s="38" t="inlineStr">
        <is>
          <t>4,400</t>
        </is>
      </c>
      <c r="C85" s="38" t="inlineStr">
        <is>
          <t>4,400</t>
        </is>
      </c>
    </row>
    <row r="86">
      <c r="A86" s="38">
        <f> 월 실납부</f>
        <v/>
      </c>
      <c r="B86" s="38" t="inlineStr">
        <is>
          <t>22,000 + 15,400 + 4,400</t>
        </is>
      </c>
      <c r="C86" s="38" t="inlineStr">
        <is>
          <t>41,800</t>
        </is>
      </c>
    </row>
    <row r="87">
      <c r="A87" s="38" t="inlineStr">
        <is>
          <t>휴대폰 3회선 × 6,000</t>
        </is>
      </c>
      <c r="B87" s="38" t="inlineStr">
        <is>
          <t>-18,000</t>
        </is>
      </c>
      <c r="C87" s="38" t="inlineStr">
        <is>
          <t>-18,000</t>
        </is>
      </c>
    </row>
    <row r="88">
      <c r="A88" s="38" t="inlineStr">
        <is>
          <t>🎉 혜택가</t>
        </is>
      </c>
      <c r="B88" s="38" t="inlineStr">
        <is>
          <t>41,800 - 18,000</t>
        </is>
      </c>
      <c r="C88" s="38" t="inlineStr">
        <is>
          <t>23,800</t>
        </is>
      </c>
    </row>
    <row r="90">
      <c r="A90" s="6" t="inlineStr">
        <is>
          <t>⑤ 참고자료</t>
        </is>
      </c>
    </row>
    <row r="91">
      <c r="A91" s="42" t="inlineStr">
        <is>
          <t>🔗 백메가 SK 상품 전체 안내 (결합할인 원본)</t>
        </is>
      </c>
    </row>
    <row r="92">
      <c r="A92" s="10" t="inlineStr">
        <is>
          <t xml:space="preserve">    URL: https://www.100mb.kr/01_product/sk.php</t>
        </is>
      </c>
    </row>
  </sheetData>
  <mergeCells count="48">
    <mergeCell ref="A41:F41"/>
    <mergeCell ref="A54:F54"/>
    <mergeCell ref="A46:F46"/>
    <mergeCell ref="A66:F66"/>
    <mergeCell ref="A37:F37"/>
    <mergeCell ref="A75:F75"/>
    <mergeCell ref="A74:F74"/>
    <mergeCell ref="A50:F50"/>
    <mergeCell ref="A55:F55"/>
    <mergeCell ref="A33:F33"/>
    <mergeCell ref="A71:F71"/>
    <mergeCell ref="A47:F47"/>
    <mergeCell ref="A42:F42"/>
    <mergeCell ref="A5:F5"/>
    <mergeCell ref="A8:F8"/>
    <mergeCell ref="A35:F35"/>
    <mergeCell ref="A4:F4"/>
    <mergeCell ref="A62:F62"/>
    <mergeCell ref="A53:F53"/>
    <mergeCell ref="A72:F72"/>
    <mergeCell ref="A91:F91"/>
    <mergeCell ref="A43:F43"/>
    <mergeCell ref="A38:F38"/>
    <mergeCell ref="A63:F63"/>
    <mergeCell ref="A52:F52"/>
    <mergeCell ref="A68:F68"/>
    <mergeCell ref="A44:F44"/>
    <mergeCell ref="A67:F67"/>
    <mergeCell ref="A58:F58"/>
    <mergeCell ref="A34:F34"/>
    <mergeCell ref="A40:F40"/>
    <mergeCell ref="A48:F48"/>
    <mergeCell ref="A92:F92"/>
    <mergeCell ref="A39:F39"/>
    <mergeCell ref="A64:F64"/>
    <mergeCell ref="A59:F59"/>
    <mergeCell ref="A73:F73"/>
    <mergeCell ref="A49:F49"/>
    <mergeCell ref="A51:F51"/>
    <mergeCell ref="A60:F60"/>
    <mergeCell ref="A36:F36"/>
    <mergeCell ref="A45:F45"/>
    <mergeCell ref="A70:F70"/>
    <mergeCell ref="A61:F61"/>
    <mergeCell ref="A6:F6"/>
    <mergeCell ref="A69:F69"/>
    <mergeCell ref="A7:F7"/>
    <mergeCell ref="A65:F65"/>
  </mergeCells>
  <hyperlinks>
    <hyperlink xmlns:r="http://schemas.openxmlformats.org/officeDocument/2006/relationships" ref="A91" r:id="rId1"/>
  </hyperlinks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E48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</cols>
  <sheetData>
    <row r="1" ht="24" customHeight="1">
      <c r="A1" s="43" t="inlineStr">
        <is>
          <t>🏷️ KT 총액결합 (STACK 방식)</t>
        </is>
      </c>
    </row>
    <row r="3">
      <c r="A3" s="8" t="inlineStr">
        <is>
          <t>① 특성 및 주의사항</t>
        </is>
      </c>
    </row>
    <row r="4">
      <c r="A4" s="37" t="inlineStr">
        <is>
          <t>▶ 적용 방식: STACK (중복 적용) — 기본 TV결합 할인 + 총액할인 같이 적용</t>
        </is>
      </c>
    </row>
    <row r="5">
      <c r="A5" s="37" t="inlineStr">
        <is>
          <t>▶ SKT/LGU+ REPLACE와 반대 — 기존 tvInternetNoWifi/WithWifi 값 그대로 유지</t>
        </is>
      </c>
    </row>
    <row r="6">
      <c r="A6" s="37" t="inlineStr">
        <is>
          <t>▶ ⚠️ 22,000원 이하 / 이상 2구간은 휴대폰 할인 0원 (인터넷만 할인)</t>
        </is>
      </c>
    </row>
    <row r="7">
      <c r="A7" s="37" t="inlineStr">
        <is>
          <t>▶ ⚠️ 100M (메가급) vs 500M·1G (기가급) 인터넷 할인 금액 다름</t>
        </is>
      </c>
    </row>
    <row r="8">
      <c r="A8" s="37" t="inlineStr">
        <is>
          <t>▶ 휴대폰 할인은 100M vs 500M·1G로 테이블 구분</t>
        </is>
      </c>
    </row>
    <row r="9">
      <c r="A9" s="37" t="inlineStr">
        <is>
          <t>▶ 1G 이상이면 WiFi 무료 → tvInternetWithWifi = tvInternetNoWifi</t>
        </is>
      </c>
    </row>
    <row r="11">
      <c r="A11" s="8" t="inlineStr">
        <is>
          <t>② 할인 테이블 (18 조합)</t>
        </is>
      </c>
    </row>
    <row r="12">
      <c r="A12" s="4" t="inlineStr">
        <is>
          <t>속도</t>
        </is>
      </c>
      <c r="B12" s="4" t="inlineStr">
        <is>
          <t>구간</t>
        </is>
      </c>
      <c r="C12" s="4" t="inlineStr">
        <is>
          <t>인터넷</t>
        </is>
      </c>
      <c r="D12" s="4" t="inlineStr">
        <is>
          <t>휴대폰</t>
        </is>
      </c>
      <c r="E12" s="4" t="inlineStr">
        <is>
          <t>합계</t>
        </is>
      </c>
    </row>
    <row r="13">
      <c r="A13" s="44" t="inlineStr">
        <is>
          <t>100M</t>
        </is>
      </c>
      <c r="B13" s="44" t="inlineStr">
        <is>
          <t>22K 이하</t>
        </is>
      </c>
      <c r="C13" s="44" t="n">
        <v>1650</v>
      </c>
      <c r="D13" s="44" t="n">
        <v>0</v>
      </c>
      <c r="E13" s="44" t="n">
        <v>1650</v>
      </c>
    </row>
    <row r="14">
      <c r="A14" s="44" t="inlineStr">
        <is>
          <t>100M</t>
        </is>
      </c>
      <c r="B14" s="44" t="inlineStr">
        <is>
          <t>22K 이상</t>
        </is>
      </c>
      <c r="C14" s="44" t="n">
        <v>3300</v>
      </c>
      <c r="D14" s="44" t="n">
        <v>0</v>
      </c>
      <c r="E14" s="44" t="n">
        <v>3300</v>
      </c>
    </row>
    <row r="15">
      <c r="A15" s="44" t="inlineStr">
        <is>
          <t>100M</t>
        </is>
      </c>
      <c r="B15" s="44" t="inlineStr">
        <is>
          <t>64.9K 이상</t>
        </is>
      </c>
      <c r="C15" s="44" t="n">
        <v>5500</v>
      </c>
      <c r="D15" s="44" t="n">
        <v>3300</v>
      </c>
      <c r="E15" s="44" t="n">
        <v>8800</v>
      </c>
    </row>
    <row r="16">
      <c r="A16" s="44" t="inlineStr">
        <is>
          <t>100M</t>
        </is>
      </c>
      <c r="B16" s="44" t="inlineStr">
        <is>
          <t>108.9K 이상</t>
        </is>
      </c>
      <c r="C16" s="44" t="n">
        <v>5500</v>
      </c>
      <c r="D16" s="44" t="n">
        <v>14300</v>
      </c>
      <c r="E16" s="44" t="n">
        <v>19800</v>
      </c>
    </row>
    <row r="17">
      <c r="A17" s="44" t="inlineStr">
        <is>
          <t>100M</t>
        </is>
      </c>
      <c r="B17" s="44" t="inlineStr">
        <is>
          <t>141.9K 이상</t>
        </is>
      </c>
      <c r="C17" s="44" t="n">
        <v>5500</v>
      </c>
      <c r="D17" s="44" t="n">
        <v>18700</v>
      </c>
      <c r="E17" s="44" t="n">
        <v>24200</v>
      </c>
    </row>
    <row r="18">
      <c r="A18" s="44" t="inlineStr">
        <is>
          <t>100M</t>
        </is>
      </c>
      <c r="B18" s="44" t="inlineStr">
        <is>
          <t>174.9K 이상</t>
        </is>
      </c>
      <c r="C18" s="44" t="n">
        <v>5500</v>
      </c>
      <c r="D18" s="44" t="n">
        <v>23100</v>
      </c>
      <c r="E18" s="44" t="n">
        <v>28600</v>
      </c>
    </row>
    <row r="19">
      <c r="A19" s="44" t="inlineStr">
        <is>
          <t>500M</t>
        </is>
      </c>
      <c r="B19" s="44" t="inlineStr">
        <is>
          <t>22K 이하</t>
        </is>
      </c>
      <c r="C19" s="44" t="n">
        <v>2200</v>
      </c>
      <c r="D19" s="44" t="n">
        <v>0</v>
      </c>
      <c r="E19" s="44" t="n">
        <v>2200</v>
      </c>
    </row>
    <row r="20">
      <c r="A20" s="44" t="inlineStr">
        <is>
          <t>500M</t>
        </is>
      </c>
      <c r="B20" s="44" t="inlineStr">
        <is>
          <t>22K 이상</t>
        </is>
      </c>
      <c r="C20" s="44" t="n">
        <v>5500</v>
      </c>
      <c r="D20" s="44" t="n">
        <v>0</v>
      </c>
      <c r="E20" s="44" t="n">
        <v>5500</v>
      </c>
    </row>
    <row r="21">
      <c r="A21" s="44" t="inlineStr">
        <is>
          <t>500M</t>
        </is>
      </c>
      <c r="B21" s="44" t="inlineStr">
        <is>
          <t>64.9K 이상</t>
        </is>
      </c>
      <c r="C21" s="44" t="n">
        <v>5500</v>
      </c>
      <c r="D21" s="44" t="n">
        <v>5500</v>
      </c>
      <c r="E21" s="44" t="n">
        <v>11000</v>
      </c>
    </row>
    <row r="22">
      <c r="A22" s="44" t="inlineStr">
        <is>
          <t>500M</t>
        </is>
      </c>
      <c r="B22" s="44" t="inlineStr">
        <is>
          <t>108.9K 이상</t>
        </is>
      </c>
      <c r="C22" s="44" t="n">
        <v>5500</v>
      </c>
      <c r="D22" s="44" t="n">
        <v>16610</v>
      </c>
      <c r="E22" s="44" t="n">
        <v>22110</v>
      </c>
    </row>
    <row r="23">
      <c r="A23" s="44" t="inlineStr">
        <is>
          <t>500M</t>
        </is>
      </c>
      <c r="B23" s="44" t="inlineStr">
        <is>
          <t>141.9K 이상</t>
        </is>
      </c>
      <c r="C23" s="44" t="n">
        <v>5500</v>
      </c>
      <c r="D23" s="44" t="n">
        <v>22110</v>
      </c>
      <c r="E23" s="44" t="n">
        <v>27610</v>
      </c>
    </row>
    <row r="24">
      <c r="A24" s="44" t="inlineStr">
        <is>
          <t>500M</t>
        </is>
      </c>
      <c r="B24" s="44" t="inlineStr">
        <is>
          <t>174.9K 이상</t>
        </is>
      </c>
      <c r="C24" s="44" t="n">
        <v>5500</v>
      </c>
      <c r="D24" s="44" t="n">
        <v>27610</v>
      </c>
      <c r="E24" s="44" t="n">
        <v>33110</v>
      </c>
    </row>
    <row r="25">
      <c r="A25" s="44" t="inlineStr">
        <is>
          <t>1G</t>
        </is>
      </c>
      <c r="B25" s="44" t="inlineStr">
        <is>
          <t>22K 이하</t>
        </is>
      </c>
      <c r="C25" s="44" t="n">
        <v>2200</v>
      </c>
      <c r="D25" s="44" t="n">
        <v>0</v>
      </c>
      <c r="E25" s="44" t="n">
        <v>2200</v>
      </c>
    </row>
    <row r="26">
      <c r="A26" s="44" t="inlineStr">
        <is>
          <t>1G</t>
        </is>
      </c>
      <c r="B26" s="44" t="inlineStr">
        <is>
          <t>22K 이상</t>
        </is>
      </c>
      <c r="C26" s="44" t="n">
        <v>5500</v>
      </c>
      <c r="D26" s="44" t="n">
        <v>0</v>
      </c>
      <c r="E26" s="44" t="n">
        <v>5500</v>
      </c>
    </row>
    <row r="27">
      <c r="A27" s="44" t="inlineStr">
        <is>
          <t>1G</t>
        </is>
      </c>
      <c r="B27" s="44" t="inlineStr">
        <is>
          <t>64.9K 이상</t>
        </is>
      </c>
      <c r="C27" s="44" t="n">
        <v>5500</v>
      </c>
      <c r="D27" s="44" t="n">
        <v>5500</v>
      </c>
      <c r="E27" s="44" t="n">
        <v>11000</v>
      </c>
    </row>
    <row r="28">
      <c r="A28" s="44" t="inlineStr">
        <is>
          <t>1G</t>
        </is>
      </c>
      <c r="B28" s="44" t="inlineStr">
        <is>
          <t>108.9K 이상</t>
        </is>
      </c>
      <c r="C28" s="44" t="n">
        <v>5500</v>
      </c>
      <c r="D28" s="44" t="n">
        <v>16610</v>
      </c>
      <c r="E28" s="44" t="n">
        <v>22110</v>
      </c>
    </row>
    <row r="29">
      <c r="A29" s="44" t="inlineStr">
        <is>
          <t>1G</t>
        </is>
      </c>
      <c r="B29" s="44" t="inlineStr">
        <is>
          <t>141.9K 이상</t>
        </is>
      </c>
      <c r="C29" s="44" t="n">
        <v>5500</v>
      </c>
      <c r="D29" s="44" t="n">
        <v>22110</v>
      </c>
      <c r="E29" s="44" t="n">
        <v>27610</v>
      </c>
    </row>
    <row r="30">
      <c r="A30" s="44" t="inlineStr">
        <is>
          <t>1G</t>
        </is>
      </c>
      <c r="B30" s="44" t="inlineStr">
        <is>
          <t>174.9K 이상</t>
        </is>
      </c>
      <c r="C30" s="44" t="n">
        <v>5500</v>
      </c>
      <c r="D30" s="44" t="n">
        <v>27610</v>
      </c>
      <c r="E30" s="44" t="n">
        <v>33110</v>
      </c>
    </row>
    <row r="32">
      <c r="A32" s="8" t="inlineStr">
        <is>
          <t>③ 계산 알고리즘</t>
        </is>
      </c>
    </row>
    <row r="33">
      <c r="A33" s="41" t="inlineStr">
        <is>
          <t>// KT STACK: 기본 TV결합 할인 + 총액할인 추가</t>
        </is>
      </c>
    </row>
    <row r="34">
      <c r="A34" s="41" t="inlineStr">
        <is>
          <t>1. 기본 월요금 (PATH_A 유지)</t>
        </is>
      </c>
    </row>
    <row r="35">
      <c r="A35" s="41" t="inlineStr">
        <is>
          <t xml:space="preserve">   monthlyBase = (hasTv ? tvInternet[wifi][speed] : internet[speed] + wifiFee)</t>
        </is>
      </c>
    </row>
    <row r="36">
      <c r="A36" s="41" t="inlineStr">
        <is>
          <t xml:space="preserve">                + (hasTv ? tv.p - tv.dc + setTop : 0)</t>
        </is>
      </c>
    </row>
    <row r="37">
      <c r="A37" s="41" t="inlineStr"/>
    </row>
    <row r="38">
      <c r="A38" s="41" t="inlineStr">
        <is>
          <t>2. 총액결합 구간 선택 (rangeIdx: 1~6)</t>
        </is>
      </c>
    </row>
    <row r="39">
      <c r="A39" s="41" t="inlineStr">
        <is>
          <t xml:space="preserve">   ※ 사용자가 직접 선택 (휴대폰 합산 요금 기반)</t>
        </is>
      </c>
    </row>
    <row r="40">
      <c r="A40" s="41" t="inlineStr"/>
    </row>
    <row r="41">
      <c r="A41" s="41" t="inlineStr">
        <is>
          <t>3. 추가 할인:</t>
        </is>
      </c>
    </row>
    <row r="42">
      <c r="A42" s="41" t="inlineStr">
        <is>
          <t xml:space="preserve">   inetDc = bundle.total.internet[speed][rangeIdx]</t>
        </is>
      </c>
    </row>
    <row r="43">
      <c r="A43" s="41" t="inlineStr">
        <is>
          <t xml:space="preserve">   mobDc  = bundle.total.mobile[speed][rangeIdx]</t>
        </is>
      </c>
    </row>
    <row r="44">
      <c r="A44" s="41" t="inlineStr"/>
    </row>
    <row r="45">
      <c r="A45" s="41" t="inlineStr">
        <is>
          <t>4. 최종:</t>
        </is>
      </c>
    </row>
    <row r="46">
      <c r="A46" s="41" t="inlineStr">
        <is>
          <t xml:space="preserve">   monthlyFee = monthlyBase - inetDc   // 인터넷+TV 청구</t>
        </is>
      </c>
    </row>
    <row r="47">
      <c r="A47" s="41" t="inlineStr">
        <is>
          <t xml:space="preserve">   mobileDc   = mobDc                  // 휴대폰 고지서 별도</t>
        </is>
      </c>
    </row>
    <row r="48">
      <c r="A48" s="41" t="inlineStr">
        <is>
          <t xml:space="preserve">   finalFee   = monthlyFee - mobileDc</t>
        </is>
      </c>
    </row>
  </sheetData>
  <mergeCells count="22">
    <mergeCell ref="A39:E39"/>
    <mergeCell ref="A34:E34"/>
    <mergeCell ref="A48:E48"/>
    <mergeCell ref="A45:E45"/>
    <mergeCell ref="A36:E36"/>
    <mergeCell ref="A6:E6"/>
    <mergeCell ref="A7:E7"/>
    <mergeCell ref="A41:E41"/>
    <mergeCell ref="A37:E37"/>
    <mergeCell ref="A46:E46"/>
    <mergeCell ref="A42:E42"/>
    <mergeCell ref="A33:E33"/>
    <mergeCell ref="A47:E47"/>
    <mergeCell ref="A5:E5"/>
    <mergeCell ref="A8:E8"/>
    <mergeCell ref="A35:E35"/>
    <mergeCell ref="A4:E4"/>
    <mergeCell ref="A43:E43"/>
    <mergeCell ref="A38:E38"/>
    <mergeCell ref="A44:E44"/>
    <mergeCell ref="A40:E40"/>
    <mergeCell ref="A9:E9"/>
  </mergeCells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D15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</cols>
  <sheetData>
    <row r="1" ht="24" customHeight="1">
      <c r="A1" s="43" t="inlineStr">
        <is>
          <t>🏷️ KT 정액결합 (간단형)</t>
        </is>
      </c>
    </row>
    <row r="3">
      <c r="A3" s="8" t="inlineStr">
        <is>
          <t>① 특성 및 주의사항</t>
        </is>
      </c>
    </row>
    <row r="4">
      <c r="A4" s="37" t="inlineStr">
        <is>
          <t>▶ 적용 방식: STACK (총액결합과 동일, 기본 TV결합에 추가)</t>
        </is>
      </c>
    </row>
    <row r="5">
      <c r="A5" s="37" t="inlineStr">
        <is>
          <t>▶ 인터넷 할인: 전 구간 -5,500원 고정 (변동 없음)</t>
        </is>
      </c>
    </row>
    <row r="6">
      <c r="A6" s="37" t="inlineStr">
        <is>
          <t>▶ ⚠️ 37,000원 이하 구간은 휴대폰 할인 0원 (인터넷만)</t>
        </is>
      </c>
    </row>
    <row r="7">
      <c r="A7" s="37" t="inlineStr">
        <is>
          <t>▶ 총액결합과의 차이: 4구간만 존재 / 속도 무관 / 인터넷 단일값</t>
        </is>
      </c>
    </row>
    <row r="8">
      <c r="A8" s="37" t="inlineStr">
        <is>
          <t>▶ 총액결합보다 할인액 작음 → 통상 총액결합이 유리</t>
        </is>
      </c>
    </row>
    <row r="10">
      <c r="A10" s="8" t="inlineStr">
        <is>
          <t>② 할인 테이블 (4구간)</t>
        </is>
      </c>
    </row>
    <row r="11">
      <c r="A11" s="4" t="inlineStr">
        <is>
          <t>구간</t>
        </is>
      </c>
      <c r="B11" s="4" t="inlineStr">
        <is>
          <t>인터넷</t>
        </is>
      </c>
      <c r="C11" s="4" t="inlineStr">
        <is>
          <t>휴대폰</t>
        </is>
      </c>
      <c r="D11" s="4" t="inlineStr">
        <is>
          <t>합계</t>
        </is>
      </c>
    </row>
    <row r="12">
      <c r="A12" s="44" t="inlineStr">
        <is>
          <t>37K 이하</t>
        </is>
      </c>
      <c r="B12" s="44" t="n">
        <v>5500</v>
      </c>
      <c r="C12" s="44" t="n">
        <v>0</v>
      </c>
      <c r="D12" s="44" t="n">
        <v>5500</v>
      </c>
    </row>
    <row r="13">
      <c r="A13" s="44" t="inlineStr">
        <is>
          <t>37K 이상</t>
        </is>
      </c>
      <c r="B13" s="44" t="n">
        <v>5500</v>
      </c>
      <c r="C13" s="44" t="n">
        <v>3000</v>
      </c>
      <c r="D13" s="44" t="n">
        <v>8500</v>
      </c>
    </row>
    <row r="14">
      <c r="A14" s="44" t="inlineStr">
        <is>
          <t>61K 이상</t>
        </is>
      </c>
      <c r="B14" s="44" t="n">
        <v>5500</v>
      </c>
      <c r="C14" s="44" t="n">
        <v>5000</v>
      </c>
      <c r="D14" s="44" t="n">
        <v>10500</v>
      </c>
    </row>
    <row r="15">
      <c r="A15" s="44" t="inlineStr">
        <is>
          <t>77K 이상</t>
        </is>
      </c>
      <c r="B15" s="44" t="n">
        <v>5500</v>
      </c>
      <c r="C15" s="44" t="n">
        <v>7000</v>
      </c>
      <c r="D15" s="44" t="n">
        <v>12500</v>
      </c>
    </row>
  </sheetData>
  <mergeCells count="5">
    <mergeCell ref="A5:D5"/>
    <mergeCell ref="A8:D8"/>
    <mergeCell ref="A6:D6"/>
    <mergeCell ref="A4:D4"/>
    <mergeCell ref="A7:D7"/>
  </mergeCells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F103"/>
  <sheetViews>
    <sheetView workbookViewId="0">
      <selection activeCell="A1" sqref="A1"/>
    </sheetView>
  </sheetViews>
  <sheetFormatPr baseColWidth="8" defaultRowHeight="15"/>
  <cols>
    <col width="14" customWidth="1" min="1" max="1"/>
    <col width="44" customWidth="1" min="2" max="2"/>
    <col width="14" customWidth="1" min="3" max="3"/>
    <col width="14" customWidth="1" min="4" max="4"/>
    <col width="14" customWidth="1" min="5" max="5"/>
    <col width="30" customWidth="1" min="6" max="6"/>
  </cols>
  <sheetData>
    <row r="1" ht="24" customHeight="1">
      <c r="A1" s="45" t="inlineStr">
        <is>
          <t>💎 KT 프리미엄 가족결합 (완전 명세서)</t>
        </is>
      </c>
    </row>
    <row r="3">
      <c r="A3" s="46" t="inlineStr">
        <is>
          <t>① 자격 조건</t>
        </is>
      </c>
    </row>
    <row r="4">
      <c r="A4" s="37" t="inlineStr">
        <is>
          <t>▶ 필수: 77,000원↑ 요금제 휴대폰 2회선 이상 결합</t>
        </is>
      </c>
    </row>
    <row r="5">
      <c r="A5" s="37" t="inlineStr">
        <is>
          <t>▶ 대표명의자 1명 + 구성원 최대 N명 (총 5회선까지)</t>
        </is>
      </c>
    </row>
    <row r="6">
      <c r="A6" s="37" t="inlineStr">
        <is>
          <t>▶ 자격 미충족 시: 총액결합만 가능 (프리미엄 선택 불가)</t>
        </is>
      </c>
    </row>
    <row r="7">
      <c r="A7" s="37" t="inlineStr">
        <is>
          <t>▶ 77,000원↑ 요금제가 1회선뿐 (대표자 본인) → 프리미엄 불가</t>
        </is>
      </c>
    </row>
    <row r="9">
      <c r="A9" s="46" t="inlineStr">
        <is>
          <t>② 회선별 분배 규칙 (누가 어디 속하는가)</t>
        </is>
      </c>
    </row>
    <row r="10">
      <c r="A10" s="4" t="inlineStr">
        <is>
          <t>회선 종류</t>
        </is>
      </c>
      <c r="B10" s="4" t="inlineStr">
        <is>
          <t>조건</t>
        </is>
      </c>
      <c r="C10" s="4" t="inlineStr">
        <is>
          <t>귀속 할인</t>
        </is>
      </c>
      <c r="D10" s="4" t="inlineStr">
        <is>
          <t>비고</t>
        </is>
      </c>
    </row>
    <row r="11">
      <c r="A11" s="5" t="inlineStr">
        <is>
          <t>대표명의자</t>
        </is>
      </c>
      <c r="B11" s="5" t="inlineStr">
        <is>
          <t>무조건 (총대)</t>
        </is>
      </c>
      <c r="C11" s="5" t="inlineStr">
        <is>
          <t>총액결합할인</t>
        </is>
      </c>
      <c r="D11" s="5" t="inlineStr">
        <is>
          <t>프리미엄 불가 · 인터넷 -5,500 대체 가능</t>
        </is>
      </c>
    </row>
    <row r="12">
      <c r="A12" s="5" t="inlineStr">
        <is>
          <t>구성원 (77K↑)</t>
        </is>
      </c>
      <c r="B12" s="5" t="inlineStr">
        <is>
          <t>선택 가능</t>
        </is>
      </c>
      <c r="C12" s="5" t="inlineStr">
        <is>
          <t>프리미엄 가족결합</t>
        </is>
      </c>
      <c r="D12" s="5" t="inlineStr">
        <is>
          <t>요금제별 고정 dc × 회선수</t>
        </is>
      </c>
    </row>
    <row r="13">
      <c r="A13" s="5" t="inlineStr">
        <is>
          <t>구성원 (77K↑)</t>
        </is>
      </c>
      <c r="B13" s="5" t="inlineStr">
        <is>
          <t>선택 안 함</t>
        </is>
      </c>
      <c r="C13" s="5" t="inlineStr">
        <is>
          <t>총액결합할인</t>
        </is>
      </c>
      <c r="D13" s="5" t="inlineStr">
        <is>
          <t>합산에 포함 (구간 상승 효과)</t>
        </is>
      </c>
    </row>
    <row r="14">
      <c r="A14" s="5" t="inlineStr">
        <is>
          <t>구성원 (77K미만)</t>
        </is>
      </c>
      <c r="B14" s="5" t="inlineStr">
        <is>
          <t>무조건</t>
        </is>
      </c>
      <c r="C14" s="5" t="inlineStr">
        <is>
          <t>총액결합할인</t>
        </is>
      </c>
      <c r="D14" s="5" t="inlineStr">
        <is>
          <t>합산에 포함</t>
        </is>
      </c>
    </row>
    <row r="16">
      <c r="A16" s="46" t="inlineStr">
        <is>
          <t>③ 요금제 카탈로그 (원본 planCatalog 14종)</t>
        </is>
      </c>
    </row>
    <row r="17">
      <c r="A17" s="4" t="inlineStr">
        <is>
          <t>월정액 (v)</t>
        </is>
      </c>
      <c r="B17" s="4" t="inlineStr">
        <is>
          <t>요금제명 (label)</t>
        </is>
      </c>
      <c r="C17" s="4" t="inlineStr">
        <is>
          <t>prem 자격</t>
        </is>
      </c>
      <c r="D17" s="4" t="inlineStr">
        <is>
          <t>할인액 (dc)</t>
        </is>
      </c>
      <c r="E17" s="4" t="inlineStr">
        <is>
          <t>비율</t>
        </is>
      </c>
    </row>
    <row r="18">
      <c r="A18" s="47" t="n">
        <v>0</v>
      </c>
      <c r="B18" s="47" t="inlineStr">
        <is>
          <t>— 회선 없음 —</t>
        </is>
      </c>
      <c r="C18" s="47" t="inlineStr">
        <is>
          <t>X</t>
        </is>
      </c>
      <c r="D18" s="47" t="n">
        <v>0</v>
      </c>
      <c r="E18" s="47" t="inlineStr">
        <is>
          <t>-</t>
        </is>
      </c>
    </row>
    <row r="19">
      <c r="A19" s="47" t="n">
        <v>32890</v>
      </c>
      <c r="B19" s="47" t="inlineStr">
        <is>
          <t>32,890원 (LTE 데이터선택)</t>
        </is>
      </c>
      <c r="C19" s="47" t="inlineStr">
        <is>
          <t>X</t>
        </is>
      </c>
      <c r="D19" s="47" t="n">
        <v>0</v>
      </c>
      <c r="E19" s="47" t="inlineStr">
        <is>
          <t>-</t>
        </is>
      </c>
    </row>
    <row r="20">
      <c r="A20" s="47" t="n">
        <v>47000</v>
      </c>
      <c r="B20" s="47" t="inlineStr">
        <is>
          <t>47,000원</t>
        </is>
      </c>
      <c r="C20" s="47" t="inlineStr">
        <is>
          <t>X</t>
        </is>
      </c>
      <c r="D20" s="47" t="n">
        <v>0</v>
      </c>
      <c r="E20" s="47" t="inlineStr">
        <is>
          <t>-</t>
        </is>
      </c>
    </row>
    <row r="21">
      <c r="A21" s="47" t="n">
        <v>55000</v>
      </c>
      <c r="B21" s="47" t="inlineStr">
        <is>
          <t>55,000원</t>
        </is>
      </c>
      <c r="C21" s="47" t="inlineStr">
        <is>
          <t>X</t>
        </is>
      </c>
      <c r="D21" s="47" t="n">
        <v>0</v>
      </c>
      <c r="E21" s="47" t="inlineStr">
        <is>
          <t>-</t>
        </is>
      </c>
    </row>
    <row r="22">
      <c r="A22" s="47" t="n">
        <v>65000</v>
      </c>
      <c r="B22" s="47" t="inlineStr">
        <is>
          <t>65,000원</t>
        </is>
      </c>
      <c r="C22" s="47" t="inlineStr">
        <is>
          <t>X</t>
        </is>
      </c>
      <c r="D22" s="47" t="n">
        <v>0</v>
      </c>
      <c r="E22" s="47" t="inlineStr">
        <is>
          <t>-</t>
        </is>
      </c>
    </row>
    <row r="23">
      <c r="A23" s="47" t="n">
        <v>77000</v>
      </c>
      <c r="B23" s="47" t="inlineStr">
        <is>
          <t>77,000원 (임계값)</t>
        </is>
      </c>
      <c r="C23" s="47" t="inlineStr">
        <is>
          <t>✓</t>
        </is>
      </c>
      <c r="D23" s="47" t="n">
        <v>19250</v>
      </c>
      <c r="E23" s="47" t="inlineStr">
        <is>
          <t>≈25%</t>
        </is>
      </c>
    </row>
    <row r="24">
      <c r="A24" s="47" t="n">
        <v>80000</v>
      </c>
      <c r="B24" s="47" t="inlineStr">
        <is>
          <t>80,000원 (5G 슈퍼플랜 베이직)</t>
        </is>
      </c>
      <c r="C24" s="47" t="inlineStr">
        <is>
          <t>✓</t>
        </is>
      </c>
      <c r="D24" s="47" t="n">
        <v>20000</v>
      </c>
      <c r="E24" s="47" t="inlineStr">
        <is>
          <t>25%</t>
        </is>
      </c>
    </row>
    <row r="25">
      <c r="A25" s="47" t="n">
        <v>87890</v>
      </c>
      <c r="B25" s="47" t="inlineStr">
        <is>
          <t>87,890원 (데이터선택 87.8)</t>
        </is>
      </c>
      <c r="C25" s="47" t="inlineStr">
        <is>
          <t>✓</t>
        </is>
      </c>
      <c r="D25" s="47" t="n">
        <v>22000</v>
      </c>
      <c r="E25" s="47" t="inlineStr">
        <is>
          <t>≈25%</t>
        </is>
      </c>
    </row>
    <row r="26">
      <c r="A26" s="47" t="n">
        <v>89000</v>
      </c>
      <c r="B26" s="47" t="inlineStr">
        <is>
          <t>89,000원 (데이터ON 프리미엄)</t>
        </is>
      </c>
      <c r="C26" s="47" t="inlineStr">
        <is>
          <t>✓</t>
        </is>
      </c>
      <c r="D26" s="47" t="n">
        <v>22250</v>
      </c>
      <c r="E26" s="47" t="inlineStr">
        <is>
          <t>25%</t>
        </is>
      </c>
    </row>
    <row r="27">
      <c r="A27" s="47" t="n">
        <v>90000</v>
      </c>
      <c r="B27" s="47" t="inlineStr">
        <is>
          <t>90,000원 (슈퍼플랜 베이직 Plus/초이스)</t>
        </is>
      </c>
      <c r="C27" s="47" t="inlineStr">
        <is>
          <t>✓</t>
        </is>
      </c>
      <c r="D27" s="47" t="n">
        <v>22500</v>
      </c>
      <c r="E27" s="47" t="inlineStr">
        <is>
          <t>25%</t>
        </is>
      </c>
    </row>
    <row r="28">
      <c r="A28" s="47" t="n">
        <v>100000</v>
      </c>
      <c r="B28" s="47" t="inlineStr">
        <is>
          <t>100,000원 (슈퍼플랜 스페셜)</t>
        </is>
      </c>
      <c r="C28" s="47" t="inlineStr">
        <is>
          <t>✓</t>
        </is>
      </c>
      <c r="D28" s="47" t="n">
        <v>25000</v>
      </c>
      <c r="E28" s="47" t="inlineStr">
        <is>
          <t>25%</t>
        </is>
      </c>
    </row>
    <row r="29">
      <c r="A29" s="47" t="n">
        <v>109000</v>
      </c>
      <c r="B29" s="47" t="inlineStr">
        <is>
          <t>109,000원 (데이터선택 109)</t>
        </is>
      </c>
      <c r="C29" s="47" t="inlineStr">
        <is>
          <t>✓</t>
        </is>
      </c>
      <c r="D29" s="47" t="n">
        <v>27500</v>
      </c>
      <c r="E29" s="47" t="inlineStr">
        <is>
          <t>≈25%</t>
        </is>
      </c>
    </row>
    <row r="30">
      <c r="A30" s="47" t="n">
        <v>110000</v>
      </c>
      <c r="B30" s="47" t="inlineStr">
        <is>
          <t>110,000원 (슈퍼플랜 스페셜 Plus/초이스)</t>
        </is>
      </c>
      <c r="C30" s="47" t="inlineStr">
        <is>
          <t>✓</t>
        </is>
      </c>
      <c r="D30" s="47" t="n">
        <v>27500</v>
      </c>
      <c r="E30" s="47" t="inlineStr">
        <is>
          <t>25%</t>
        </is>
      </c>
    </row>
    <row r="31">
      <c r="A31" s="47" t="n">
        <v>130000</v>
      </c>
      <c r="B31" s="47" t="inlineStr">
        <is>
          <t>130,000원 (슈퍼플랜 프리미엄/초이스)</t>
        </is>
      </c>
      <c r="C31" s="47" t="inlineStr">
        <is>
          <t>✓</t>
        </is>
      </c>
      <c r="D31" s="47" t="n">
        <v>32500</v>
      </c>
      <c r="E31" s="47" t="inlineStr">
        <is>
          <t>25%</t>
        </is>
      </c>
    </row>
    <row r="33">
      <c r="A33" s="46" t="inlineStr">
        <is>
          <t>④ 계산 알고리즘 (의사코드)</t>
        </is>
      </c>
    </row>
    <row r="34">
      <c r="A34" s="41" t="inlineStr">
        <is>
          <t>// 입력: members: Array&lt;{ isRep: boolean, planV: number, usePrem?: boolean }&gt;</t>
        </is>
      </c>
    </row>
    <row r="35">
      <c r="A35" s="41" t="inlineStr">
        <is>
          <t>//      speed: "100M" | "500M" | "1G"</t>
        </is>
      </c>
    </row>
    <row r="36">
      <c r="A36" s="41" t="inlineStr"/>
    </row>
    <row r="37">
      <c r="A37" s="41" t="inlineStr">
        <is>
          <t>1. 자격 체크:</t>
        </is>
      </c>
    </row>
    <row r="38">
      <c r="A38" s="41" t="inlineStr">
        <is>
          <t xml:space="preserve">   highPlanCount = members.filter(m =&gt; m.planV &gt;= 77000).length</t>
        </is>
      </c>
    </row>
    <row r="39">
      <c r="A39" s="41" t="inlineStr">
        <is>
          <t xml:space="preserve">   IF highPlanCount &lt; 2 THEN 프리미엄 불가 (총액결합만 사용)</t>
        </is>
      </c>
    </row>
    <row r="40">
      <c r="A40" s="41" t="inlineStr"/>
    </row>
    <row r="41">
      <c r="A41" s="41" t="inlineStr">
        <is>
          <t>2. 회선 분배:</t>
        </is>
      </c>
    </row>
    <row r="42">
      <c r="A42" s="41" t="inlineStr">
        <is>
          <t xml:space="preserve">   premMembers = members.filter(m =&gt; !m.isRep &amp;&amp; m.usePrem &amp;&amp; m.planV &gt;= 77000)</t>
        </is>
      </c>
    </row>
    <row r="43">
      <c r="A43" s="41" t="inlineStr">
        <is>
          <t xml:space="preserve">   totalMembers = members.filter(m =&gt; m.isRep || !m.usePrem || m.planV &lt; 77000)</t>
        </is>
      </c>
    </row>
    <row r="44">
      <c r="A44" s="41" t="inlineStr">
        <is>
          <t xml:space="preserve">   IF premMembers.length == 0 THEN 프리미엄 불가 (총액결합만 사용)</t>
        </is>
      </c>
    </row>
    <row r="45">
      <c r="A45" s="41" t="inlineStr"/>
    </row>
    <row r="46">
      <c r="A46" s="41" t="inlineStr">
        <is>
          <t>3. 총액결합 합산액:</t>
        </is>
      </c>
    </row>
    <row r="47">
      <c r="A47" s="41" t="inlineStr">
        <is>
          <t xml:space="preserve">   totalSum = sum(totalMembers.map(m =&gt; m.planV))</t>
        </is>
      </c>
    </row>
    <row r="48">
      <c r="A48" s="41" t="inlineStr"/>
    </row>
    <row r="49">
      <c r="A49" s="41" t="inlineStr">
        <is>
          <t>4. 총액결합 구간 판정:</t>
        </is>
      </c>
    </row>
    <row r="50">
      <c r="A50" s="41" t="inlineStr">
        <is>
          <t xml:space="preserve">   rngIdx = 0 ~ 5</t>
        </is>
      </c>
    </row>
    <row r="51">
      <c r="A51" s="41" t="inlineStr">
        <is>
          <t xml:space="preserve">   if totalSum &gt;= 174900: rngIdx = 5</t>
        </is>
      </c>
    </row>
    <row r="52">
      <c r="A52" s="41" t="inlineStr">
        <is>
          <t xml:space="preserve">   else if totalSum &gt;= 141900: rngIdx = 4</t>
        </is>
      </c>
    </row>
    <row r="53">
      <c r="A53" s="41" t="inlineStr">
        <is>
          <t xml:space="preserve">   else if totalSum &gt;= 108900: rngIdx = 3</t>
        </is>
      </c>
    </row>
    <row r="54">
      <c r="A54" s="41" t="inlineStr">
        <is>
          <t xml:space="preserve">   else if totalSum &gt;= 64900:  rngIdx = 2</t>
        </is>
      </c>
    </row>
    <row r="55">
      <c r="A55" s="41" t="inlineStr">
        <is>
          <t xml:space="preserve">   else if totalSum &gt;= 22000:  rngIdx = 1</t>
        </is>
      </c>
    </row>
    <row r="56">
      <c r="A56" s="41" t="inlineStr">
        <is>
          <t xml:space="preserve">   else: rngIdx = 0</t>
        </is>
      </c>
    </row>
    <row r="57">
      <c r="A57" s="41" t="inlineStr"/>
    </row>
    <row r="58">
      <c r="A58" s="41" t="inlineStr">
        <is>
          <t>5. 할인 계산:</t>
        </is>
      </c>
    </row>
    <row r="59">
      <c r="A59" s="41" t="inlineStr">
        <is>
          <t xml:space="preserve">   inetFixedDc = 5500  // 인터넷 또는 대표자 휴대폰 (기본: 대표자 휴대폰)</t>
        </is>
      </c>
    </row>
    <row r="60">
      <c r="A60" s="41" t="inlineStr">
        <is>
          <t xml:space="preserve">   totalMobDc = kt.total.mobile[speed][rngIdx]</t>
        </is>
      </c>
    </row>
    <row r="61">
      <c r="A61" s="41" t="inlineStr">
        <is>
          <t xml:space="preserve">   premTotalDc = sum(premMembers.map(m =&gt; planCatalog[m.planV].dc))</t>
        </is>
      </c>
    </row>
    <row r="62">
      <c r="A62" s="41" t="inlineStr"/>
    </row>
    <row r="63">
      <c r="A63" s="41" t="inlineStr">
        <is>
          <t>6. 최종:</t>
        </is>
      </c>
    </row>
    <row r="64">
      <c r="A64" s="41" t="inlineStr">
        <is>
          <t xml:space="preserve">   totalDiscount = inetFixedDc + totalMobDc + premTotalDc</t>
        </is>
      </c>
    </row>
    <row r="66">
      <c r="A66" s="46" t="inlineStr">
        <is>
          <t>⑤ 검증 예시 1 — 100M + 3회선 (모두 89,000원)</t>
        </is>
      </c>
    </row>
    <row r="67">
      <c r="A67" s="4" t="inlineStr">
        <is>
          <t>단계</t>
        </is>
      </c>
      <c r="B67" s="4" t="inlineStr">
        <is>
          <t>구성</t>
        </is>
      </c>
      <c r="C67" s="4" t="inlineStr">
        <is>
          <t>계산</t>
        </is>
      </c>
      <c r="D67" s="4" t="inlineStr">
        <is>
          <t>할인액</t>
        </is>
      </c>
    </row>
    <row r="68">
      <c r="A68" s="47" t="inlineStr">
        <is>
          <t>회선 1</t>
        </is>
      </c>
      <c r="B68" s="47" t="inlineStr">
        <is>
          <t>대표자 89K (총액)</t>
        </is>
      </c>
      <c r="C68" s="47" t="inlineStr">
        <is>
          <t>자동</t>
        </is>
      </c>
      <c r="D68" s="47" t="inlineStr">
        <is>
          <t>대표자는 총액결합 대상</t>
        </is>
      </c>
    </row>
    <row r="69">
      <c r="A69" s="47" t="inlineStr">
        <is>
          <t>회선 2</t>
        </is>
      </c>
      <c r="B69" s="47" t="inlineStr">
        <is>
          <t>구성원 89K (프리미엄)</t>
        </is>
      </c>
      <c r="C69" s="47" t="inlineStr">
        <is>
          <t>체크</t>
        </is>
      </c>
      <c r="D69" s="47" t="inlineStr">
        <is>
          <t>프리미엄 대상</t>
        </is>
      </c>
    </row>
    <row r="70">
      <c r="A70" s="47" t="inlineStr">
        <is>
          <t>회선 3</t>
        </is>
      </c>
      <c r="B70" s="47" t="inlineStr">
        <is>
          <t>구성원 89K (프리미엄)</t>
        </is>
      </c>
      <c r="C70" s="47" t="inlineStr">
        <is>
          <t>체크</t>
        </is>
      </c>
      <c r="D70" s="47" t="inlineStr">
        <is>
          <t>프리미엄 대상</t>
        </is>
      </c>
    </row>
    <row r="71">
      <c r="A71" s="47" t="inlineStr">
        <is>
          <t>총액 합산</t>
        </is>
      </c>
      <c r="B71" s="47" t="inlineStr">
        <is>
          <t>대표자 1명 89,000원</t>
        </is>
      </c>
      <c r="C71" s="47" t="inlineStr">
        <is>
          <t>rngIdx=2 (64.9K↑)</t>
        </is>
      </c>
      <c r="D71" s="47" t="inlineStr">
        <is>
          <t>-</t>
        </is>
      </c>
    </row>
    <row r="72">
      <c r="A72" s="47" t="inlineStr">
        <is>
          <t>인터넷</t>
        </is>
      </c>
      <c r="B72" s="47" t="inlineStr">
        <is>
          <t>대표자 휴대폰에 -5,500</t>
        </is>
      </c>
      <c r="C72" s="47" t="inlineStr">
        <is>
          <t>고정</t>
        </is>
      </c>
      <c r="D72" s="47" t="inlineStr">
        <is>
          <t>-5,500</t>
        </is>
      </c>
    </row>
    <row r="73">
      <c r="A73" s="47" t="inlineStr">
        <is>
          <t>대표자 총액결합</t>
        </is>
      </c>
      <c r="B73" s="47" t="inlineStr">
        <is>
          <t>100M mobile[2]</t>
        </is>
      </c>
      <c r="C73" s="47" t="inlineStr">
        <is>
          <t>3,300</t>
        </is>
      </c>
      <c r="D73" s="47" t="inlineStr">
        <is>
          <t>-3,300</t>
        </is>
      </c>
    </row>
    <row r="74">
      <c r="A74" s="47" t="inlineStr">
        <is>
          <t>구성원 프리미엄</t>
        </is>
      </c>
      <c r="B74" s="47" t="inlineStr">
        <is>
          <t>89K × 2명</t>
        </is>
      </c>
      <c r="C74" s="47" t="inlineStr">
        <is>
          <t>22,250 × 2</t>
        </is>
      </c>
      <c r="D74" s="47" t="inlineStr">
        <is>
          <t>-44,500</t>
        </is>
      </c>
    </row>
    <row r="75">
      <c r="A75" s="47" t="inlineStr">
        <is>
          <t>🎉 총 할인</t>
        </is>
      </c>
      <c r="B75" s="47" t="inlineStr">
        <is>
          <t>5,500 + 3,300 + 44,500</t>
        </is>
      </c>
      <c r="C75" s="47" t="inlineStr"/>
      <c r="D75" s="47" t="inlineStr">
        <is>
          <t>-53,300</t>
        </is>
      </c>
    </row>
    <row r="76">
      <c r="A76" s="47" t="inlineStr">
        <is>
          <t>비교 (총액결합만)</t>
        </is>
      </c>
      <c r="B76" s="47" t="inlineStr">
        <is>
          <t>3×89K=267K → idx 5</t>
        </is>
      </c>
      <c r="C76" s="47" t="inlineStr">
        <is>
          <t>mobile[5]=23,100 + 인터넷 5,500</t>
        </is>
      </c>
      <c r="D76" s="47" t="inlineStr">
        <is>
          <t>-28,600</t>
        </is>
      </c>
    </row>
    <row r="77">
      <c r="A77" s="47" t="inlineStr">
        <is>
          <t>차액</t>
        </is>
      </c>
      <c r="B77" s="47" t="inlineStr">
        <is>
          <t>프리미엄 선택 시 추가 혜택</t>
        </is>
      </c>
      <c r="C77" s="47" t="inlineStr"/>
      <c r="D77" s="47" t="inlineStr">
        <is>
          <t>+24,700</t>
        </is>
      </c>
    </row>
    <row r="79">
      <c r="A79" s="46" t="inlineStr">
        <is>
          <t>⑥ 검증 예시 2 — 100M + 4회선 (2×89K + 2×32.89K)</t>
        </is>
      </c>
    </row>
    <row r="80">
      <c r="A80" s="4" t="inlineStr">
        <is>
          <t>단계</t>
        </is>
      </c>
      <c r="B80" s="4" t="inlineStr">
        <is>
          <t>구성</t>
        </is>
      </c>
      <c r="C80" s="4" t="inlineStr">
        <is>
          <t>계산</t>
        </is>
      </c>
      <c r="D80" s="4" t="inlineStr">
        <is>
          <t>할인액</t>
        </is>
      </c>
    </row>
    <row r="81">
      <c r="A81" s="47" t="inlineStr">
        <is>
          <t>회선 1</t>
        </is>
      </c>
      <c r="B81" s="47" t="inlineStr">
        <is>
          <t>대표자 89K</t>
        </is>
      </c>
      <c r="C81" s="47" t="inlineStr">
        <is>
          <t>총액</t>
        </is>
      </c>
      <c r="D81" s="47" t="inlineStr">
        <is>
          <t>-</t>
        </is>
      </c>
    </row>
    <row r="82">
      <c r="A82" s="47" t="inlineStr">
        <is>
          <t>회선 2</t>
        </is>
      </c>
      <c r="B82" s="47" t="inlineStr">
        <is>
          <t>구성원 89K (프리미엄)</t>
        </is>
      </c>
      <c r="C82" s="47" t="inlineStr">
        <is>
          <t>체크</t>
        </is>
      </c>
      <c r="D82" s="47" t="inlineStr">
        <is>
          <t>프리미엄 대상</t>
        </is>
      </c>
    </row>
    <row r="83">
      <c r="A83" s="47" t="inlineStr">
        <is>
          <t>회선 3</t>
        </is>
      </c>
      <c r="B83" s="47" t="inlineStr">
        <is>
          <t>구성원 32.89K</t>
        </is>
      </c>
      <c r="C83" s="47" t="inlineStr">
        <is>
          <t>77K미만 → 자동 총액</t>
        </is>
      </c>
      <c r="D83" s="47" t="inlineStr">
        <is>
          <t>-</t>
        </is>
      </c>
    </row>
    <row r="84">
      <c r="A84" s="47" t="inlineStr">
        <is>
          <t>회선 4</t>
        </is>
      </c>
      <c r="B84" s="47" t="inlineStr">
        <is>
          <t>구성원 32.89K</t>
        </is>
      </c>
      <c r="C84" s="47" t="inlineStr">
        <is>
          <t>77K미만 → 자동 총액</t>
        </is>
      </c>
      <c r="D84" s="47" t="inlineStr">
        <is>
          <t>-</t>
        </is>
      </c>
    </row>
    <row r="85">
      <c r="A85" s="47" t="inlineStr">
        <is>
          <t>총액 합산</t>
        </is>
      </c>
      <c r="B85" s="47" t="inlineStr">
        <is>
          <t>89 + 32.89×2 = 154,780</t>
        </is>
      </c>
      <c r="C85" s="47" t="inlineStr">
        <is>
          <t>rngIdx=4 (141.9K↑)</t>
        </is>
      </c>
      <c r="D85" s="47" t="inlineStr">
        <is>
          <t>-</t>
        </is>
      </c>
    </row>
    <row r="86">
      <c r="A86" s="47" t="inlineStr">
        <is>
          <t>인터넷</t>
        </is>
      </c>
      <c r="B86" s="47" t="inlineStr">
        <is>
          <t>고정</t>
        </is>
      </c>
      <c r="C86" s="47" t="inlineStr"/>
      <c r="D86" s="47" t="inlineStr">
        <is>
          <t>-5,500</t>
        </is>
      </c>
    </row>
    <row r="87">
      <c r="A87" s="47" t="inlineStr">
        <is>
          <t>대표자+일반 총액결합</t>
        </is>
      </c>
      <c r="B87" s="47" t="inlineStr">
        <is>
          <t>100M mobile[4]</t>
        </is>
      </c>
      <c r="C87" s="47" t="inlineStr">
        <is>
          <t>18,700</t>
        </is>
      </c>
      <c r="D87" s="47" t="inlineStr">
        <is>
          <t>-18,700</t>
        </is>
      </c>
    </row>
    <row r="88">
      <c r="A88" s="47" t="inlineStr">
        <is>
          <t>프리미엄 89K</t>
        </is>
      </c>
      <c r="B88" s="47" t="inlineStr">
        <is>
          <t>1명</t>
        </is>
      </c>
      <c r="C88" s="47" t="inlineStr">
        <is>
          <t>22,250</t>
        </is>
      </c>
      <c r="D88" s="47" t="inlineStr">
        <is>
          <t>-22,250</t>
        </is>
      </c>
    </row>
    <row r="89">
      <c r="A89" s="47" t="inlineStr">
        <is>
          <t>🎉 총 할인</t>
        </is>
      </c>
      <c r="B89" s="47" t="inlineStr">
        <is>
          <t>5,500 + 18,700 + 22,250</t>
        </is>
      </c>
      <c r="C89" s="47" t="inlineStr"/>
      <c r="D89" s="47" t="inlineStr">
        <is>
          <t>-46,450</t>
        </is>
      </c>
    </row>
    <row r="91">
      <c r="A91" s="46" t="inlineStr">
        <is>
          <t>⑦ 엣지 케이스 처리</t>
        </is>
      </c>
    </row>
    <row r="92">
      <c r="A92" s="4" t="inlineStr">
        <is>
          <t>케이스</t>
        </is>
      </c>
      <c r="B92" s="4" t="inlineStr">
        <is>
          <t>처리</t>
        </is>
      </c>
    </row>
    <row r="93">
      <c r="A93" s="5" t="inlineStr">
        <is>
          <t>77K+ 요금제가 1명만 (대표자만)</t>
        </is>
      </c>
      <c r="B93" s="5" t="inlineStr">
        <is>
          <t>프리미엄 선택 불가 → 총액결합으로만 계산</t>
        </is>
      </c>
    </row>
    <row r="94">
      <c r="A94" s="5" t="inlineStr">
        <is>
          <t>77K+ 구성원 중 프리미엄 체크 0명</t>
        </is>
      </c>
      <c r="B94" s="5" t="inlineStr">
        <is>
          <t>프리미엄 미적용 (전원 총액)</t>
        </is>
      </c>
    </row>
    <row r="95">
      <c r="A95" s="5" t="inlineStr">
        <is>
          <t>대표자 요금제가 77K 미만</t>
        </is>
      </c>
      <c r="B95" s="5" t="inlineStr">
        <is>
          <t>가능 · 대표자는 항상 총액결합</t>
        </is>
      </c>
    </row>
    <row r="96">
      <c r="A96" s="5" t="inlineStr">
        <is>
          <t>모든 구성원이 77K 미만</t>
        </is>
      </c>
      <c r="B96" s="5" t="inlineStr">
        <is>
          <t>프리미엄 불가 (자격 미달)</t>
        </is>
      </c>
    </row>
    <row r="97">
      <c r="A97" s="5" t="inlineStr">
        <is>
          <t>1회선만 결합</t>
        </is>
      </c>
      <c r="B97" s="5" t="inlineStr">
        <is>
          <t>프리미엄 불가 (2회선 이상 필수)</t>
        </is>
      </c>
    </row>
    <row r="98">
      <c r="A98" s="5" t="inlineStr">
        <is>
          <t>프리미엄 구성원 5명+</t>
        </is>
      </c>
      <c r="B98" s="5" t="inlineStr">
        <is>
          <t>현실적으로 5회선까지 결합 가능 (KT 규정)</t>
        </is>
      </c>
    </row>
    <row r="100">
      <c r="A100" s="46" t="inlineStr">
        <is>
          <t>⑧ 참고자료 (원본 출처)</t>
        </is>
      </c>
    </row>
    <row r="101">
      <c r="A101" s="42" t="inlineStr">
        <is>
          <t>🔗 백메가 블로그 — KT 프리미엄 가족결합 상세 해설 (원본 소스)</t>
        </is>
      </c>
    </row>
    <row r="102">
      <c r="A102" s="10" t="inlineStr">
        <is>
          <t xml:space="preserve">    URL: https://www.100mb.kr/bbs/board.php?bo_table=information&amp;wr_id=11986</t>
        </is>
      </c>
    </row>
    <row r="103">
      <c r="A103" s="48" t="inlineStr">
        <is>
          <t xml:space="preserve">    · 자격 조건, 대표자/구성원 분배 규칙, 실제 계산 예시 2건 원본</t>
        </is>
      </c>
    </row>
  </sheetData>
  <mergeCells count="38">
    <mergeCell ref="A41:F41"/>
    <mergeCell ref="A54:F54"/>
    <mergeCell ref="A46:F46"/>
    <mergeCell ref="A37:F37"/>
    <mergeCell ref="A50:F50"/>
    <mergeCell ref="A56:F56"/>
    <mergeCell ref="A101:F101"/>
    <mergeCell ref="A55:F55"/>
    <mergeCell ref="A57:F57"/>
    <mergeCell ref="A47:F47"/>
    <mergeCell ref="A42:F42"/>
    <mergeCell ref="A5:F5"/>
    <mergeCell ref="A35:F35"/>
    <mergeCell ref="A4:F4"/>
    <mergeCell ref="A62:F62"/>
    <mergeCell ref="A53:F53"/>
    <mergeCell ref="A43:F43"/>
    <mergeCell ref="A38:F38"/>
    <mergeCell ref="A63:F63"/>
    <mergeCell ref="A52:F52"/>
    <mergeCell ref="A44:F44"/>
    <mergeCell ref="A102:F102"/>
    <mergeCell ref="A58:F58"/>
    <mergeCell ref="A34:F34"/>
    <mergeCell ref="A40:F40"/>
    <mergeCell ref="A48:F48"/>
    <mergeCell ref="A39:F39"/>
    <mergeCell ref="A64:F64"/>
    <mergeCell ref="A59:F59"/>
    <mergeCell ref="A49:F49"/>
    <mergeCell ref="A51:F51"/>
    <mergeCell ref="A60:F60"/>
    <mergeCell ref="A36:F36"/>
    <mergeCell ref="A45:F45"/>
    <mergeCell ref="A103:F103"/>
    <mergeCell ref="A61:F61"/>
    <mergeCell ref="A6:F6"/>
    <mergeCell ref="A7:F7"/>
  </mergeCells>
  <hyperlinks>
    <hyperlink xmlns:r="http://schemas.openxmlformats.org/officeDocument/2006/relationships" ref="A101" r:id="rId1"/>
  </hyperlinks>
  <pageMargins left="0.75" right="0.75" top="1" bottom="1" header="0.5" footer="0.5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E36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</cols>
  <sheetData>
    <row r="1" ht="24" customHeight="1">
      <c r="A1" s="49" t="inlineStr">
        <is>
          <t>🏷️ LG U+ 참쉬운가족결합 (완전 명세)</t>
        </is>
      </c>
    </row>
    <row r="3">
      <c r="A3" s="50" t="inlineStr">
        <is>
          <t>① 자격 조건 및 주의사항</t>
        </is>
      </c>
    </row>
    <row r="4">
      <c r="A4" s="37" t="inlineStr">
        <is>
          <t>▶ 휴대폰 2회선부터 결합 (⚠️ 1회선 불가)</t>
        </is>
      </c>
    </row>
    <row r="5">
      <c r="A5" s="37" t="inlineStr">
        <is>
          <t>▶ 알뜰폰 결합 가능 (추가 할인 대당 -440원)</t>
        </is>
      </c>
    </row>
    <row r="6">
      <c r="A6" s="37" t="inlineStr">
        <is>
          <t>▶ 휴대폰 최대 10대 + 인터넷 최대 3대</t>
        </is>
      </c>
    </row>
    <row r="7">
      <c r="A7" s="37" t="inlineStr">
        <is>
          <t>▶ 적용 방식: 단독가 REPLACE (SKT와 유사)</t>
        </is>
      </c>
    </row>
    <row r="8">
      <c r="A8" s="37" t="inlineStr">
        <is>
          <t>▶ ⚠️ 할인 매트릭스 인덱싱: 요금구간 1~3 × 회선수 2/3/4+</t>
        </is>
      </c>
    </row>
    <row r="9">
      <c r="A9" s="37" t="inlineStr">
        <is>
          <t>▶ ⚠️ 4회선 이상 (5,6,7...회선) → 모두 "4+" 컬럼 사용 (캡 적용)</t>
        </is>
      </c>
    </row>
    <row r="10">
      <c r="A10" s="37" t="inlineStr">
        <is>
          <t>▶ 인당 × 실제 회선수 (최대 10)</t>
        </is>
      </c>
    </row>
    <row r="12">
      <c r="A12" s="50" t="inlineStr">
        <is>
          <t>② 인터넷 할인 (3년 약정 기준)</t>
        </is>
      </c>
    </row>
    <row r="13">
      <c r="A13" s="4" t="inlineStr">
        <is>
          <t>구분</t>
        </is>
      </c>
      <c r="B13" s="4" t="inlineStr">
        <is>
          <t>100M</t>
        </is>
      </c>
      <c r="C13" s="4" t="inlineStr">
        <is>
          <t>500M</t>
        </is>
      </c>
      <c r="D13" s="4" t="inlineStr">
        <is>
          <t>1G</t>
        </is>
      </c>
    </row>
    <row r="14">
      <c r="A14" s="51" t="inlineStr">
        <is>
          <t>인터넷 할인</t>
        </is>
      </c>
      <c r="B14" s="51" t="n">
        <v>5500</v>
      </c>
      <c r="C14" s="51" t="n">
        <v>9900</v>
      </c>
      <c r="D14" s="51" t="n">
        <v>13200</v>
      </c>
    </row>
    <row r="16">
      <c r="A16" s="50" t="inlineStr">
        <is>
          <t>③ 휴대폰 인당 할인 매트릭스 (요금구간 × 회선수)</t>
        </is>
      </c>
    </row>
    <row r="17">
      <c r="A17" s="4" t="inlineStr">
        <is>
          <t>요금구간</t>
        </is>
      </c>
      <c r="B17" s="4" t="inlineStr">
        <is>
          <t>2회선</t>
        </is>
      </c>
      <c r="C17" s="4" t="inlineStr">
        <is>
          <t>3회선</t>
        </is>
      </c>
      <c r="D17" s="4" t="inlineStr">
        <is>
          <t>4+회선</t>
        </is>
      </c>
    </row>
    <row r="18">
      <c r="A18" s="51" t="inlineStr">
        <is>
          <t>69K 미만</t>
        </is>
      </c>
      <c r="B18" s="51" t="n">
        <v>2200</v>
      </c>
      <c r="C18" s="51" t="n">
        <v>3300</v>
      </c>
      <c r="D18" s="51" t="n">
        <v>4400</v>
      </c>
    </row>
    <row r="19">
      <c r="A19" s="51" t="inlineStr">
        <is>
          <t>69K 이상</t>
        </is>
      </c>
      <c r="B19" s="51" t="n">
        <v>3300</v>
      </c>
      <c r="C19" s="51" t="n">
        <v>5500</v>
      </c>
      <c r="D19" s="51" t="n">
        <v>6600</v>
      </c>
    </row>
    <row r="20">
      <c r="A20" s="51" t="inlineStr">
        <is>
          <t>88K 이상</t>
        </is>
      </c>
      <c r="B20" s="51" t="n">
        <v>4400</v>
      </c>
      <c r="C20" s="51" t="n">
        <v>6600</v>
      </c>
      <c r="D20" s="51" t="n">
        <v>8800</v>
      </c>
    </row>
    <row r="22">
      <c r="A22" s="50" t="inlineStr">
        <is>
          <t>④ 계산 알고리즘</t>
        </is>
      </c>
    </row>
    <row r="23">
      <c r="A23" s="41" t="inlineStr">
        <is>
          <t>// 입력: speed, tvIdx, planRange(1~3), lines(2~4+)</t>
        </is>
      </c>
    </row>
    <row r="24">
      <c r="A24" s="41" t="inlineStr">
        <is>
          <t>1. lguInet = bundle.chweyswun.internet[speed]</t>
        </is>
      </c>
    </row>
    <row r="25">
      <c r="A25" s="41" t="inlineStr">
        <is>
          <t>2. netSingle = internet[speed]  // LGU+ WiFi 전속도 무료</t>
        </is>
      </c>
    </row>
    <row r="26">
      <c r="A26" s="41" t="inlineStr">
        <is>
          <t>3. inetAfter = netSingle - lguInet  // REPLACE 방식</t>
        </is>
      </c>
    </row>
    <row r="27">
      <c r="A27" s="41" t="inlineStr">
        <is>
          <t>4. 휴대폰: idx = min(lines, 4) - 2  // 2회선=0 / 3회선=1 / 4+=2</t>
        </is>
      </c>
    </row>
    <row r="28">
      <c r="A28" s="41" t="inlineStr">
        <is>
          <t xml:space="preserve">   perPerson = bundle.chweyswun.mobile[planRange-1][idx]</t>
        </is>
      </c>
    </row>
    <row r="29">
      <c r="A29" s="41" t="inlineStr">
        <is>
          <t xml:space="preserve">   mobileDc = perPerson × min(lines, 4)</t>
        </is>
      </c>
    </row>
    <row r="30">
      <c r="A30" s="41" t="inlineStr">
        <is>
          <t>5. TV: tvAfter = tv[tvIdx].p - tv[tvIdx].dc</t>
        </is>
      </c>
    </row>
    <row r="31">
      <c r="A31" s="41" t="inlineStr">
        <is>
          <t>6. monthlyFee = inetAfter + tvAfter + setTop(4,400)</t>
        </is>
      </c>
    </row>
    <row r="32">
      <c r="A32" s="41" t="inlineStr">
        <is>
          <t>7. finalFee = monthlyFee - mobileDc</t>
        </is>
      </c>
    </row>
    <row r="34">
      <c r="A34" s="50" t="inlineStr">
        <is>
          <t>⑤ 참고자료</t>
        </is>
      </c>
    </row>
    <row r="35">
      <c r="A35" s="42" t="inlineStr">
        <is>
          <t>🔗 백메가 LG U+ 상품 전체 안내 (결합할인 원본 소스)</t>
        </is>
      </c>
    </row>
    <row r="36">
      <c r="A36" s="10" t="inlineStr">
        <is>
          <t xml:space="preserve">    URL: https://www.100mb.kr/01_product/lg.php</t>
        </is>
      </c>
    </row>
  </sheetData>
  <mergeCells count="19">
    <mergeCell ref="A30:E30"/>
    <mergeCell ref="A24:E24"/>
    <mergeCell ref="A36:E36"/>
    <mergeCell ref="A6:E6"/>
    <mergeCell ref="A7:E7"/>
    <mergeCell ref="A25:E25"/>
    <mergeCell ref="A27:E27"/>
    <mergeCell ref="A26:E26"/>
    <mergeCell ref="A5:E5"/>
    <mergeCell ref="A23:E23"/>
    <mergeCell ref="A32:E32"/>
    <mergeCell ref="A8:E8"/>
    <mergeCell ref="A29:E29"/>
    <mergeCell ref="A4:E4"/>
    <mergeCell ref="A35:E35"/>
    <mergeCell ref="A10:E10"/>
    <mergeCell ref="A28:E28"/>
    <mergeCell ref="A31:E31"/>
    <mergeCell ref="A9:E9"/>
  </mergeCells>
  <hyperlinks>
    <hyperlink xmlns:r="http://schemas.openxmlformats.org/officeDocument/2006/relationships" ref="A35" r:id="rId1"/>
  </hyperlinks>
  <pageMargins left="0.75" right="0.75" top="1" bottom="1" header="0.5" footer="0.5"/>
</worksheet>
</file>

<file path=xl/worksheets/sheet18.xml><?xml version="1.0" encoding="utf-8"?>
<worksheet xmlns="http://schemas.openxmlformats.org/spreadsheetml/2006/main">
  <sheetPr>
    <outlinePr summaryBelow="1" summaryRight="1"/>
    <pageSetUpPr/>
  </sheetPr>
  <dimension ref="A1:D25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</cols>
  <sheetData>
    <row r="1" ht="24" customHeight="1">
      <c r="A1" s="49" t="inlineStr">
        <is>
          <t>🏷️ LG U+ 투게더 결합 (85,000원↑ 고가요금제)</t>
        </is>
      </c>
    </row>
    <row r="3">
      <c r="A3" s="50" t="inlineStr">
        <is>
          <t>① 자격 조건 및 주의사항</t>
        </is>
      </c>
    </row>
    <row r="4">
      <c r="A4" s="37" t="inlineStr">
        <is>
          <t>▶ 5G 85,000원 이상 고가요금제 필수</t>
        </is>
      </c>
    </row>
    <row r="5">
      <c r="A5" s="37" t="inlineStr">
        <is>
          <t>▶ ⚠️ 500M 이상 인터넷 (100M 결합 불가 · 금액 0원)</t>
        </is>
      </c>
    </row>
    <row r="6">
      <c r="A6" s="37" t="inlineStr">
        <is>
          <t>▶ 휴대폰 최대 5회선 + 인터넷 최대 5회선</t>
        </is>
      </c>
    </row>
    <row r="7">
      <c r="A7" s="37" t="inlineStr">
        <is>
          <t>▶ 선택약정 25% 중복 가능</t>
        </is>
      </c>
    </row>
    <row r="8">
      <c r="A8" s="37" t="inlineStr">
        <is>
          <t>▶ 적용 방식: 단독가 REPLACE</t>
        </is>
      </c>
    </row>
    <row r="9">
      <c r="A9" s="37" t="inlineStr">
        <is>
          <t>▶ ⚠️ 4회선 이상 (5회선 포함) → "4~5회선" 구간 사용 (캡)</t>
        </is>
      </c>
    </row>
    <row r="10">
      <c r="A10" s="37" t="inlineStr">
        <is>
          <t>▶ 참쉬운과 비교 후 유리한 결합 선택 (고가요금제는 투게더 유리)</t>
        </is>
      </c>
    </row>
    <row r="12">
      <c r="A12" s="50" t="inlineStr">
        <is>
          <t>② 인터넷 할인</t>
        </is>
      </c>
    </row>
    <row r="13">
      <c r="A13" s="4" t="inlineStr">
        <is>
          <t>구분</t>
        </is>
      </c>
      <c r="B13" s="4" t="inlineStr">
        <is>
          <t>100M</t>
        </is>
      </c>
      <c r="C13" s="4" t="inlineStr">
        <is>
          <t>500M</t>
        </is>
      </c>
      <c r="D13" s="4" t="inlineStr">
        <is>
          <t>1G</t>
        </is>
      </c>
    </row>
    <row r="14">
      <c r="A14" s="51" t="inlineStr">
        <is>
          <t>인터넷</t>
        </is>
      </c>
      <c r="B14" s="51" t="inlineStr">
        <is>
          <t>❌ 불가</t>
        </is>
      </c>
      <c r="C14" s="51" t="n">
        <v>11000</v>
      </c>
      <c r="D14" s="51" t="n">
        <v>11000</v>
      </c>
    </row>
    <row r="16">
      <c r="A16" s="50" t="inlineStr">
        <is>
          <t>③ 휴대폰 인당 할인</t>
        </is>
      </c>
    </row>
    <row r="17">
      <c r="A17" s="4" t="inlineStr">
        <is>
          <t>회선수</t>
        </is>
      </c>
      <c r="B17" s="4" t="inlineStr">
        <is>
          <t>인당 할인</t>
        </is>
      </c>
    </row>
    <row r="18">
      <c r="A18" s="51" t="inlineStr">
        <is>
          <t>2회선</t>
        </is>
      </c>
      <c r="B18" s="51" t="n">
        <v>10000</v>
      </c>
    </row>
    <row r="19">
      <c r="A19" s="51" t="inlineStr">
        <is>
          <t>3회선</t>
        </is>
      </c>
      <c r="B19" s="51" t="n">
        <v>14000</v>
      </c>
    </row>
    <row r="20">
      <c r="A20" s="51" t="inlineStr">
        <is>
          <t>4~5회선</t>
        </is>
      </c>
      <c r="B20" s="51" t="n">
        <v>20000</v>
      </c>
    </row>
    <row r="22">
      <c r="A22" s="15" t="inlineStr">
        <is>
          <t>※ 추가 혜택: 청소년 가족할인 -10,000 / 시그니처 가족할인 자녀 1대 최대 -33,000</t>
        </is>
      </c>
    </row>
    <row r="24">
      <c r="A24" s="50" t="inlineStr">
        <is>
          <t>④ 참고자료</t>
        </is>
      </c>
    </row>
    <row r="25">
      <c r="A25" s="42" t="inlineStr">
        <is>
          <t>🔗 백메가 LG U+ 상품 안내</t>
        </is>
      </c>
    </row>
  </sheetData>
  <mergeCells count="9">
    <mergeCell ref="A5:D5"/>
    <mergeCell ref="A9:D9"/>
    <mergeCell ref="A8:D8"/>
    <mergeCell ref="A6:D6"/>
    <mergeCell ref="A22:D22"/>
    <mergeCell ref="A4:D4"/>
    <mergeCell ref="A7:D7"/>
    <mergeCell ref="A25:D25"/>
    <mergeCell ref="A10:D10"/>
  </mergeCells>
  <hyperlinks>
    <hyperlink xmlns:r="http://schemas.openxmlformats.org/officeDocument/2006/relationships" ref="A25" r:id="rId1"/>
  </hyperlinks>
  <pageMargins left="0.75" right="0.75" top="1" bottom="1" header="0.5" footer="0.5"/>
</worksheet>
</file>

<file path=xl/worksheets/sheet19.xml><?xml version="1.0" encoding="utf-8"?>
<worksheet xmlns="http://schemas.openxmlformats.org/spreadsheetml/2006/main">
  <sheetPr>
    <outlinePr summaryBelow="1" summaryRight="1"/>
    <pageSetUpPr/>
  </sheetPr>
  <dimension ref="A1:A17"/>
  <sheetViews>
    <sheetView workbookViewId="0">
      <selection activeCell="A1" sqref="A1"/>
    </sheetView>
  </sheetViews>
  <sheetFormatPr baseColWidth="8" defaultRowHeight="15"/>
  <cols>
    <col width="90" customWidth="1" min="1" max="1"/>
  </cols>
  <sheetData>
    <row r="1" ht="24" customHeight="1">
      <c r="A1" s="3" t="inlineStr">
        <is>
          <t>📐 TypeScript 인터페이스</t>
        </is>
      </c>
    </row>
    <row r="3">
      <c r="A3" s="52" t="inlineStr">
        <is>
          <t>interface CarrierData {</t>
        </is>
      </c>
    </row>
    <row r="4">
      <c r="A4" s="52" t="inlineStr">
        <is>
          <t xml:space="preserve">  name, prefix;</t>
        </is>
      </c>
    </row>
    <row r="5">
      <c r="A5" s="52" t="inlineStr">
        <is>
          <t xml:space="preserve">  internet: Record&lt;"100M"|"500M"|"1G", number&gt;;</t>
        </is>
      </c>
    </row>
    <row r="6">
      <c r="A6" s="52" t="inlineStr">
        <is>
          <t xml:space="preserve">  wifiCost? | wifiPrice?: Record&lt;Speed, number&gt;;</t>
        </is>
      </c>
    </row>
    <row r="7">
      <c r="A7" s="52" t="inlineStr">
        <is>
          <t xml:space="preserve">  setTopOptions: SetTop[]; wifiOptions: WiFi[];</t>
        </is>
      </c>
    </row>
    <row r="8">
      <c r="A8" s="52" t="inlineStr">
        <is>
          <t xml:space="preserve">  tvInternetNoWifi, tvInternetWithWifi: Record&lt;Speed, number&gt;;</t>
        </is>
      </c>
    </row>
    <row r="9">
      <c r="A9" s="52" t="inlineStr">
        <is>
          <t xml:space="preserve">  tv: TVProduct[];</t>
        </is>
      </c>
    </row>
    <row r="10">
      <c r="A10" s="52" t="inlineStr">
        <is>
          <t xml:space="preserve">  install: { solo, combo };</t>
        </is>
      </c>
    </row>
    <row r="11">
      <c r="A11" s="52" t="inlineStr">
        <is>
          <t xml:space="preserve">  gift: { solo: SpeedMap, combo: SpeedMap };</t>
        </is>
      </c>
    </row>
    <row r="12">
      <c r="A12" s="52" t="inlineStr">
        <is>
          <t xml:space="preserve">  bundle: BundleConfig;  // 3사별 상이</t>
        </is>
      </c>
    </row>
    <row r="13">
      <c r="A13" s="52" t="inlineStr">
        <is>
          <t>}</t>
        </is>
      </c>
    </row>
    <row r="14">
      <c r="A14" s="52" t="inlineStr"/>
    </row>
    <row r="15">
      <c r="A15" s="52" t="inlineStr">
        <is>
          <t>// SKT: bundle.family { internet, iptv, mobilePerBySpeed }</t>
        </is>
      </c>
    </row>
    <row r="16">
      <c r="A16" s="52" t="inlineStr">
        <is>
          <t>// KT:  bundle.{ranges_total, total, ranges_fixed, fixed, premium}</t>
        </is>
      </c>
    </row>
    <row r="17">
      <c r="A17" s="52" t="inlineStr">
        <is>
          <t>// LGU: bundle.{chweyswun, together}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40"/>
  <sheetViews>
    <sheetView workbookViewId="0">
      <selection activeCell="A1" sqref="A1"/>
    </sheetView>
  </sheetViews>
  <sheetFormatPr baseColWidth="8" defaultRowHeight="15"/>
  <cols>
    <col width="28" customWidth="1" min="1" max="1"/>
    <col width="22" customWidth="1" min="2" max="2"/>
    <col width="40" customWidth="1" min="3" max="3"/>
    <col width="20" customWidth="1" min="4" max="4"/>
    <col width="15" customWidth="1" min="5" max="5"/>
  </cols>
  <sheetData>
    <row r="1" ht="36" customHeight="1">
      <c r="A1" s="11" t="inlineStr">
        <is>
          <t>🧮 SKT 요즘가족결합 계산기</t>
        </is>
      </c>
    </row>
    <row r="3">
      <c r="A3" s="12" t="inlineStr">
        <is>
          <t>📝 입력 (노란 셀 클릭 → 드롭다운)</t>
        </is>
      </c>
    </row>
    <row r="4">
      <c r="A4" s="13" t="inlineStr">
        <is>
          <t>속도</t>
        </is>
      </c>
      <c r="B4" s="14" t="inlineStr">
        <is>
          <t>500M</t>
        </is>
      </c>
      <c r="C4" s="15" t="inlineStr">
        <is>
          <t>100M / 500M / 1G</t>
        </is>
      </c>
    </row>
    <row r="5">
      <c r="A5" s="13" t="inlineStr">
        <is>
          <t>TV 상품</t>
        </is>
      </c>
      <c r="B5" s="14" t="inlineStr">
        <is>
          <t>B tv 올</t>
        </is>
      </c>
      <c r="C5" s="15" t="inlineStr">
        <is>
          <t>SKT B tv 9종</t>
        </is>
      </c>
    </row>
    <row r="6">
      <c r="A6" s="13" t="inlineStr">
        <is>
          <t>WiFi 사용</t>
        </is>
      </c>
      <c r="B6" s="14" t="inlineStr">
        <is>
          <t>N</t>
        </is>
      </c>
      <c r="C6" s="15" t="inlineStr">
        <is>
          <t>Y=+1,100원 / N=미사용</t>
        </is>
      </c>
    </row>
    <row r="7">
      <c r="A7" s="13" t="inlineStr">
        <is>
          <t>휴대폰 회선수</t>
        </is>
      </c>
      <c r="B7" s="14" t="n">
        <v>3</v>
      </c>
      <c r="C7" s="15" t="inlineStr">
        <is>
          <t>0=결합없음 / 1~5</t>
        </is>
      </c>
    </row>
    <row r="9">
      <c r="A9" s="12" t="inlineStr">
        <is>
          <t>🧮 자동 계산</t>
        </is>
      </c>
    </row>
    <row r="10">
      <c r="A10" s="7" t="inlineStr">
        <is>
          <t>TV 인덱스 (내부 변환)</t>
        </is>
      </c>
      <c r="B10" s="16">
        <f>MATCH(B5,{"TV 없음","B tv 이코노미","B tv 스탠다드","B tv 올","B tv 스탠다드 플러스","B tv 올 플러스","B tv 스탠다드 넷플릭스","B tv 올 넷플릭스","B tv 스탠다드 넷플릭스 프리미엄","B tv 올 넷플릭스 프리미엄"},0)</f>
        <v/>
      </c>
      <c r="C10" s="17" t="inlineStr">
        <is>
          <t>드롭다운 이름 → 배열 번호 (1=TV 없음, 2~10=상품) · 수식 조회용</t>
        </is>
      </c>
    </row>
    <row r="11">
      <c r="A11" s="7" t="inlineStr">
        <is>
          <t>TV 선택 여부 (내부 변환)</t>
        </is>
      </c>
      <c r="B11" s="16">
        <f>IF(B5="TV 없음",0,1)</f>
        <v/>
      </c>
      <c r="C11" s="17" t="inlineStr">
        <is>
          <t>0=TV 없음 (인터넷 단독) / 1=TV 결합 · 수식 분기용</t>
        </is>
      </c>
    </row>
    <row r="13">
      <c r="A13" s="18" t="inlineStr">
        <is>
          <t>📊 데이터 조회</t>
        </is>
      </c>
    </row>
    <row r="14">
      <c r="A14" s="7" t="inlineStr">
        <is>
          <t>인터넷 단독가</t>
        </is>
      </c>
      <c r="B14" s="19">
        <f>IF(B4="100M",22000,IF(B4="500M",33000,38500))</f>
        <v/>
      </c>
      <c r="C14" s="17" t="inlineStr">
        <is>
          <t>→ 01_Internet · SKT 단독가</t>
        </is>
      </c>
    </row>
    <row r="15">
      <c r="A15" s="7" t="inlineStr">
        <is>
          <t>TV 상품 가격 (p)</t>
        </is>
      </c>
      <c r="B15" s="19">
        <f>IF(B11=0,0,CHOOSE(B10-1,12100,15400,18700,23100,24200,27700,30200,30700,33200))</f>
        <v/>
      </c>
      <c r="C15" s="17" t="inlineStr">
        <is>
          <t>→ 02_TV · SKT TV 9종</t>
        </is>
      </c>
    </row>
    <row r="16">
      <c r="A16" s="7" t="inlineStr">
        <is>
          <t>TV 결합할인 (dc)</t>
        </is>
      </c>
      <c r="B16" s="19">
        <f>IF(B11=0,0,2200)</f>
        <v/>
      </c>
      <c r="C16" s="17" t="inlineStr">
        <is>
          <t>→ 02_TV · SKT 전 상품 -2,200 균일</t>
        </is>
      </c>
    </row>
    <row r="17">
      <c r="A17" s="7" t="inlineStr">
        <is>
          <t>WiFi 추가금</t>
        </is>
      </c>
      <c r="B17" s="19">
        <f>IF(B6="Y",1100,0)</f>
        <v/>
      </c>
      <c r="C17" s="17" t="inlineStr">
        <is>
          <t>→ 05_WiFi · SKT GIGA WiFi (기본) 속도 균일 1,100원</t>
        </is>
      </c>
    </row>
    <row r="18">
      <c r="A18" s="7" t="inlineStr">
        <is>
          <t>tvInternetNoWifi</t>
        </is>
      </c>
      <c r="B18" s="19">
        <f>IF(B4="100M",19800,IF(B4="500M",27500,33000))</f>
        <v/>
      </c>
      <c r="C18" s="17" t="inlineStr">
        <is>
          <t>→ 03_TV_Internet · WiFi 미포함 결합가</t>
        </is>
      </c>
    </row>
    <row r="19">
      <c r="A19" s="7" t="inlineStr">
        <is>
          <t>tvInternetWithWifi</t>
        </is>
      </c>
      <c r="B19" s="19">
        <f>IF(B4="100M",22000,IF(B4="500M",28600,34100))</f>
        <v/>
      </c>
      <c r="C19" s="17" t="inlineStr">
        <is>
          <t>→ 03_TV_Internet · WiFi 포함 결합가</t>
        </is>
      </c>
    </row>
    <row r="20">
      <c r="A20" s="7" t="inlineStr">
        <is>
          <t>셋톱박스 (스마트3)</t>
        </is>
      </c>
      <c r="B20" s="19">
        <f>4400</f>
        <v/>
      </c>
      <c r="C20" s="17" t="inlineStr">
        <is>
          <t>→ 04_SetTop · 기본 모델 (매장 판매 1위)</t>
        </is>
      </c>
    </row>
    <row r="22">
      <c r="A22" s="18" t="inlineStr">
        <is>
          <t>【경로 A】 결합없음 (휴대폰 결합 X)</t>
        </is>
      </c>
    </row>
    <row r="23">
      <c r="A23" s="20" t="inlineStr">
        <is>
          <t xml:space="preserve">  월 기본요금 (요즘우리집 · 휴대폰결합 없을 때)</t>
        </is>
      </c>
      <c r="B23" s="21">
        <f>IF(B11=0,B14+B17,IF(B6="Y",B19,B18)+B15-B16+B20)</f>
        <v/>
      </c>
      <c r="C23" s="17" t="inlineStr">
        <is>
          <t>TV 결합: tvInternet(WiFi반영) + (p-dc) + 셋톱 / TV 없음: 단독+WiFi</t>
        </is>
      </c>
    </row>
    <row r="25">
      <c r="A25" s="22" t="inlineStr">
        <is>
          <t>【경로 B】 요즘가족결합 (휴대폰 결합 · 단독가 REPLACE)</t>
        </is>
      </c>
    </row>
    <row r="26">
      <c r="A26" s="7" t="inlineStr">
        <is>
          <t xml:space="preserve">  요즘가족 인터넷 할인</t>
        </is>
      </c>
      <c r="B26" s="19">
        <f>IF(B7=0,0,IF(B4="100M",4400,IF(B4="500M",11000,13200)))</f>
        <v/>
      </c>
      <c r="C26" s="17" t="inlineStr">
        <is>
          <t>→ 10_SKT_Bundle · 단독가 기준 차감 (요즘우리집 REPLACE)</t>
        </is>
      </c>
    </row>
    <row r="27">
      <c r="A27" s="7" t="inlineStr">
        <is>
          <t xml:space="preserve">  IPTV 추가 (TV+결합 시)</t>
        </is>
      </c>
      <c r="B27" s="19">
        <f>IF(AND(B7&gt;0,B11=1),1100,0)</f>
        <v/>
      </c>
      <c r="C27" s="17" t="inlineStr">
        <is>
          <t>TV 결합 시에만 추가 -1,100원</t>
        </is>
      </c>
    </row>
    <row r="28">
      <c r="A28" s="7" t="inlineStr">
        <is>
          <t xml:space="preserve">  휴대폰 인당 할인</t>
        </is>
      </c>
      <c r="B28" s="19">
        <f>IF(B7=0,0,IF(B4="100M",CHOOSE(B7,3500,3500,6000,4500,3600),CHOOSE(B7,3500,3500,6000,6000,4800)))</f>
        <v/>
      </c>
      <c r="C28" s="17" t="inlineStr">
        <is>
          <t>→ 10_SKT_Bundle · 속도+회선수별 인당</t>
        </is>
      </c>
    </row>
    <row r="29">
      <c r="A29" s="7" t="inlineStr">
        <is>
          <t xml:space="preserve">  휴대폰 총 할인</t>
        </is>
      </c>
      <c r="B29" s="19">
        <f>B28*B7</f>
        <v/>
      </c>
      <c r="C29" s="17" t="inlineStr">
        <is>
          <t>인당 × 회선수 (휴대폰 고지서 별도 차감)</t>
        </is>
      </c>
    </row>
    <row r="31">
      <c r="A31" s="7" t="inlineStr">
        <is>
          <t xml:space="preserve">  → 인터넷 (단독 - 요즘가족할인)</t>
        </is>
      </c>
      <c r="B31" s="23">
        <f>IF(B7=0,"-",B14+B17-B26)</f>
        <v/>
      </c>
    </row>
    <row r="32">
      <c r="A32" s="7" t="inlineStr">
        <is>
          <t xml:space="preserve">  → TV (p - dc - iptv)</t>
        </is>
      </c>
      <c r="B32" s="23">
        <f>IF(B7=0,"-",IF(B11=0,0,B15-B16-B27))</f>
        <v/>
      </c>
    </row>
    <row r="33">
      <c r="A33" s="7" t="inlineStr">
        <is>
          <t xml:space="preserve">  → 셋톱 (TV 있을 때만)</t>
        </is>
      </c>
      <c r="B33" s="23">
        <f>IF(B7=0,"-",IF(B11=0,0,B20))</f>
        <v/>
      </c>
    </row>
    <row r="34">
      <c r="A34" s="20" t="inlineStr">
        <is>
          <t xml:space="preserve">  = 인터넷+TV 월 실납부 (결합 적용)</t>
        </is>
      </c>
      <c r="B34" s="21">
        <f>IF(B7=0,"-",(B14+B17-B26)+IF(B11=0,0,B15-B16-B27+B20))</f>
        <v/>
      </c>
    </row>
    <row r="35">
      <c r="A35" s="7" t="inlineStr">
        <is>
          <t xml:space="preserve">  - 휴대폰 고지서 별도 차감</t>
        </is>
      </c>
      <c r="B35" s="23">
        <f>IF(B7=0,"-",-B29)</f>
        <v/>
      </c>
    </row>
    <row r="36">
      <c r="A36" s="20" t="inlineStr">
        <is>
          <t>🎉 혜택가 (최종 월요금)</t>
        </is>
      </c>
      <c r="B36" s="24">
        <f>IF(B7=0,B23,B34-B29)</f>
        <v/>
      </c>
      <c r="C36" s="17" t="inlineStr">
        <is>
          <t>결합없음이면 경로 A 값 / 결합 있으면 경로 B - 휴대폰할인</t>
        </is>
      </c>
    </row>
    <row r="38">
      <c r="A38" s="18" t="inlineStr">
        <is>
          <t>🎁 부가 혜택</t>
        </is>
      </c>
    </row>
    <row r="39">
      <c r="A39" s="7" t="inlineStr">
        <is>
          <t xml:space="preserve">  설치비 (1회성)</t>
        </is>
      </c>
      <c r="B39" s="19">
        <f>IF(B11=0,36300,56100)</f>
        <v/>
      </c>
      <c r="C39" s="17" t="inlineStr">
        <is>
          <t>→ 06_Install</t>
        </is>
      </c>
    </row>
    <row r="40">
      <c r="A40" s="7" t="inlineStr">
        <is>
          <t xml:space="preserve">  사은품 (속도×TV결합)</t>
        </is>
      </c>
      <c r="B40" s="19">
        <f>IF(B11=0,IF(B4="100M",110000,170000),CHOOSE(MATCH(B4,{"100M","500M","1G"},0),400000,430000,490000))</f>
        <v/>
      </c>
      <c r="C40" s="17" t="inlineStr">
        <is>
          <t>→ 07_Gift</t>
        </is>
      </c>
    </row>
  </sheetData>
  <mergeCells count="26">
    <mergeCell ref="C16:E16"/>
    <mergeCell ref="C40:E40"/>
    <mergeCell ref="A1:E1"/>
    <mergeCell ref="C36:E36"/>
    <mergeCell ref="C11:E11"/>
    <mergeCell ref="C27:E27"/>
    <mergeCell ref="C23:E23"/>
    <mergeCell ref="A25:E25"/>
    <mergeCell ref="C39:E39"/>
    <mergeCell ref="C17:E17"/>
    <mergeCell ref="C7:E7"/>
    <mergeCell ref="A3:E3"/>
    <mergeCell ref="C28:E28"/>
    <mergeCell ref="C19:E19"/>
    <mergeCell ref="C18:E18"/>
    <mergeCell ref="A22:E22"/>
    <mergeCell ref="C15:E15"/>
    <mergeCell ref="C6:E6"/>
    <mergeCell ref="C14:E14"/>
    <mergeCell ref="C5:E5"/>
    <mergeCell ref="C4:E4"/>
    <mergeCell ref="C26:E26"/>
    <mergeCell ref="C29:E29"/>
    <mergeCell ref="C20:E20"/>
    <mergeCell ref="A9:E9"/>
    <mergeCell ref="C10:E10"/>
  </mergeCells>
  <dataValidations count="4">
    <dataValidation sqref="B4" showDropDown="0" showInputMessage="0" showErrorMessage="0" allowBlank="0" type="list">
      <formula1>"100M,500M,1G"</formula1>
    </dataValidation>
    <dataValidation sqref="B5" showDropDown="0" showInputMessage="0" showErrorMessage="0" allowBlank="0" type="list">
      <formula1>"TV 없음,B tv 이코노미,B tv 스탠다드,B tv 올,B tv 스탠다드 플러스,B tv 올 플러스,B tv 스탠다드 넷플릭스,B tv 올 넷플릭스,B tv 스탠다드 넷플릭스 프리미엄,B tv 올 넷플릭스 프리미엄"</formula1>
    </dataValidation>
    <dataValidation sqref="B6" showDropDown="0" showInputMessage="0" showErrorMessage="0" allowBlank="0" type="list">
      <formula1>"Y,N"</formula1>
    </dataValidation>
    <dataValidation sqref="B7" showDropDown="0" showInputMessage="0" showErrorMessage="0" allowBlank="0" type="list">
      <formula1>"0,1,2,3,4,5"</formula1>
    </dataValidation>
  </dataValidations>
  <pageMargins left="0.75" right="0.75" top="1" bottom="1" header="0.5" footer="0.5"/>
</worksheet>
</file>

<file path=xl/worksheets/sheet20.xml><?xml version="1.0" encoding="utf-8"?>
<worksheet xmlns="http://schemas.openxmlformats.org/spreadsheetml/2006/main">
  <sheetPr>
    <outlinePr summaryBelow="1" summaryRight="1"/>
    <pageSetUpPr/>
  </sheetPr>
  <dimension ref="A1:B8"/>
  <sheetViews>
    <sheetView workbookViewId="0">
      <selection activeCell="A1" sqref="A1"/>
    </sheetView>
  </sheetViews>
  <sheetFormatPr baseColWidth="8" defaultRowHeight="15"/>
  <cols>
    <col width="32" customWidth="1" min="1" max="1"/>
    <col width="70" customWidth="1" min="2" max="2"/>
  </cols>
  <sheetData>
    <row r="1" ht="24" customHeight="1">
      <c r="A1" s="3" t="inlineStr">
        <is>
          <t>🧮 계산 공식</t>
        </is>
      </c>
    </row>
    <row r="3">
      <c r="A3" s="53" t="inlineStr">
        <is>
          <t>⚠️ 3사 결합할인 적용 방식 차이</t>
        </is>
      </c>
    </row>
    <row r="4">
      <c r="A4" s="37" t="inlineStr">
        <is>
          <t>• SKT 요즘가족결합: 단독가 REPLACE (요즘우리집 대체) → tvInternet 사용 X</t>
        </is>
      </c>
    </row>
    <row r="5">
      <c r="A5" s="37" t="inlineStr">
        <is>
          <t>• KT 총액/정액: 기본 TV결합 + 추가할인 STACK (중복)</t>
        </is>
      </c>
    </row>
    <row r="6">
      <c r="A6" s="37" t="inlineStr">
        <is>
          <t>• KT 프리미엄: 대표자+77K미만은 총액결합 / 77K↑ 구성원은 프리미엄 (독립)</t>
        </is>
      </c>
    </row>
    <row r="7">
      <c r="A7" s="37" t="inlineStr">
        <is>
          <t>• LG U+ 참쉬운: 단독가 REPLACE</t>
        </is>
      </c>
    </row>
    <row r="8">
      <c r="A8" s="37" t="inlineStr">
        <is>
          <t>• LG U+ 투게더: 단독가 REPLACE + 100M 결합 불가</t>
        </is>
      </c>
    </row>
  </sheetData>
  <mergeCells count="6">
    <mergeCell ref="A4:B4"/>
    <mergeCell ref="A7:B7"/>
    <mergeCell ref="A5:B5"/>
    <mergeCell ref="A8:B8"/>
    <mergeCell ref="A3:B3"/>
    <mergeCell ref="A6:B6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45"/>
  <sheetViews>
    <sheetView workbookViewId="0">
      <selection activeCell="A1" sqref="A1"/>
    </sheetView>
  </sheetViews>
  <sheetFormatPr baseColWidth="8" defaultRowHeight="15"/>
  <cols>
    <col width="28" customWidth="1" min="1" max="1"/>
    <col width="22" customWidth="1" min="2" max="2"/>
    <col width="40" customWidth="1" min="3" max="3"/>
    <col width="20" customWidth="1" min="4" max="4"/>
    <col width="15" customWidth="1" min="5" max="5"/>
  </cols>
  <sheetData>
    <row r="1" ht="36" customHeight="1">
      <c r="A1" s="25" t="inlineStr">
        <is>
          <t>🧮 KT 총액/정액 결합 계산기</t>
        </is>
      </c>
    </row>
    <row r="3">
      <c r="A3" s="12" t="inlineStr">
        <is>
          <t>📝 입력</t>
        </is>
      </c>
    </row>
    <row r="4">
      <c r="A4" s="13" t="inlineStr">
        <is>
          <t>속도</t>
        </is>
      </c>
      <c r="B4" s="14" t="inlineStr">
        <is>
          <t>500M</t>
        </is>
      </c>
      <c r="C4" s="15" t="inlineStr">
        <is>
          <t>100M / 500M / 1G</t>
        </is>
      </c>
    </row>
    <row r="5">
      <c r="A5" s="13" t="inlineStr">
        <is>
          <t>TV 상품</t>
        </is>
      </c>
      <c r="B5" s="14" t="inlineStr">
        <is>
          <t>지니TV 에센스</t>
        </is>
      </c>
      <c r="C5" s="15" t="inlineStr">
        <is>
          <t>KT 지니TV 5종</t>
        </is>
      </c>
    </row>
    <row r="6">
      <c r="A6" s="13" t="inlineStr">
        <is>
          <t>WiFi 사용</t>
        </is>
      </c>
      <c r="B6" s="14" t="inlineStr">
        <is>
          <t>Y</t>
        </is>
      </c>
      <c r="C6" s="15" t="inlineStr">
        <is>
          <t>Y=1,100원 (1G는 무료) / N</t>
        </is>
      </c>
    </row>
    <row r="7">
      <c r="A7" s="13" t="inlineStr">
        <is>
          <t>결합 종류</t>
        </is>
      </c>
      <c r="B7" s="14" t="inlineStr">
        <is>
          <t>총액결합</t>
        </is>
      </c>
      <c r="C7" s="15" t="inlineStr">
        <is>
          <t>결합없음/총액/정액/💎프리미엄</t>
        </is>
      </c>
    </row>
    <row r="8">
      <c r="A8" s="13" t="inlineStr">
        <is>
          <t>총액결합 구간 (1~6)</t>
        </is>
      </c>
      <c r="B8" s="14" t="n">
        <v>4</v>
      </c>
      <c r="C8" s="15" t="inlineStr">
        <is>
          <t>1=22K↓, 2=22K↑, 3=64.9K↑, 4=108.9K↑, 5=141.9K↑, 6=174.9K↑</t>
        </is>
      </c>
    </row>
    <row r="9">
      <c r="A9" s="13" t="inlineStr">
        <is>
          <t>정액결합 구간 (1~4)</t>
        </is>
      </c>
      <c r="B9" s="14" t="n">
        <v>2</v>
      </c>
      <c r="C9" s="15" t="inlineStr">
        <is>
          <t>1=37K↓, 2=37K↑, 3=61K↑, 4=77K↑</t>
        </is>
      </c>
    </row>
    <row r="10">
      <c r="A10" s="13" t="inlineStr">
        <is>
          <t>💎 프리미엄 요금제</t>
        </is>
      </c>
      <c r="B10" s="14" t="inlineStr">
        <is>
          <t>89,000원</t>
        </is>
      </c>
      <c r="C10" s="15" t="inlineStr">
        <is>
          <t>77K+ 요금제 (드롭다운)</t>
        </is>
      </c>
    </row>
    <row r="11">
      <c r="A11" s="13" t="inlineStr">
        <is>
          <t>💎 프리미엄 회선수</t>
        </is>
      </c>
      <c r="B11" s="14" t="n">
        <v>2</v>
      </c>
      <c r="C11" s="15" t="inlineStr">
        <is>
          <t>대표자 제외 구성원 77K+ 회선수 (최소 1명)</t>
        </is>
      </c>
    </row>
    <row r="13">
      <c r="A13" s="12" t="inlineStr">
        <is>
          <t>🧮 자동 계산</t>
        </is>
      </c>
    </row>
    <row r="14">
      <c r="A14" s="7" t="inlineStr">
        <is>
          <t>TV 인덱스 (내부 변환)</t>
        </is>
      </c>
      <c r="B14" s="16">
        <f>MATCH(B5,{"TV 없음","지니TV 베이직","지니TV 라이트","지니TV 에센스","지니TV 모든G","지니TV 디즈니+모든G"},0)</f>
        <v/>
      </c>
      <c r="C14" s="17" t="inlineStr">
        <is>
          <t>드롭다운 이름 → 배열 번호 (1=없음, 2~6=상품) · 수식 조회용</t>
        </is>
      </c>
    </row>
    <row r="15">
      <c r="A15" s="7" t="inlineStr">
        <is>
          <t>TV 선택 여부 (내부 변환)</t>
        </is>
      </c>
      <c r="B15" s="16">
        <f>IF(B5="TV 없음",0,1)</f>
        <v/>
      </c>
      <c r="C15" s="17" t="inlineStr">
        <is>
          <t>0=TV 없음 / 1=TV 결합 · 수식 분기용</t>
        </is>
      </c>
    </row>
    <row r="17">
      <c r="A17" s="18" t="inlineStr">
        <is>
          <t>📊 데이터 조회</t>
        </is>
      </c>
    </row>
    <row r="18">
      <c r="A18" s="7" t="inlineStr">
        <is>
          <t>인터넷 단독가</t>
        </is>
      </c>
      <c r="B18" s="19">
        <f>IF(B4="100M",22000,IF(B4="500M",33000,38500))</f>
        <v/>
      </c>
      <c r="C18" s="17" t="inlineStr">
        <is>
          <t>→ 01_Internet</t>
        </is>
      </c>
    </row>
    <row r="19">
      <c r="A19" s="7" t="inlineStr">
        <is>
          <t>TV 가격 (p)</t>
        </is>
      </c>
      <c r="B19" s="19">
        <f>IF(B15=0,0,CHOOSE(B14-1,14740,15840,20240,21340,28100))</f>
        <v/>
      </c>
      <c r="C19" s="17" t="inlineStr">
        <is>
          <t>→ 02_TV · KT 지니TV</t>
        </is>
      </c>
    </row>
    <row r="20">
      <c r="A20" s="7" t="inlineStr">
        <is>
          <t>TV 결합할인 (dc)</t>
        </is>
      </c>
      <c r="B20" s="19">
        <f>IF(B15=0,0,CHOOSE(B14-1,2640,2640,3740,4400,6600))</f>
        <v/>
      </c>
      <c r="C20" s="17" t="inlineStr">
        <is>
          <t>→ 02_TV · KT 상품별 차등</t>
        </is>
      </c>
    </row>
    <row r="21">
      <c r="A21" s="7" t="inlineStr">
        <is>
          <t>WiFi 추가금 (속도별)</t>
        </is>
      </c>
      <c r="B21" s="19">
        <f>IF(B6="Y",IF(B4="1G",0,1100),0)</f>
        <v/>
      </c>
      <c r="C21" s="17" t="inlineStr">
        <is>
          <t>→ 05_WiFi · KT WAVE2 (기본) · 1G는 무료</t>
        </is>
      </c>
    </row>
    <row r="22">
      <c r="A22" s="7" t="inlineStr">
        <is>
          <t>tvInternetNoWifi</t>
        </is>
      </c>
      <c r="B22" s="19">
        <f>IF(B4="100M",22000,IF(B4="500M",27500,33000))</f>
        <v/>
      </c>
      <c r="C22" s="17" t="inlineStr">
        <is>
          <t>→ 03_TV_Internet</t>
        </is>
      </c>
    </row>
    <row r="23">
      <c r="A23" s="7" t="inlineStr">
        <is>
          <t>tvInternetWithWifi</t>
        </is>
      </c>
      <c r="B23" s="19">
        <f>IF(B4="100M",23100,IF(B4="500M",28600,33000))</f>
        <v/>
      </c>
      <c r="C23" s="17" t="inlineStr">
        <is>
          <t>→ 03_TV_Internet · 1G는 동일</t>
        </is>
      </c>
    </row>
    <row r="24">
      <c r="A24" s="7" t="inlineStr">
        <is>
          <t>셋톱박스 (기가지니3)</t>
        </is>
      </c>
      <c r="B24" s="19">
        <f>4400</f>
        <v/>
      </c>
      <c r="C24" s="17" t="inlineStr">
        <is>
          <t>→ 04_SetTop · 기본 모델 · 고객 선호 1위</t>
        </is>
      </c>
    </row>
    <row r="26">
      <c r="A26" s="18" t="inlineStr">
        <is>
          <t>【경로 A】 결합없음 (기본 TV 결합)</t>
        </is>
      </c>
    </row>
    <row r="27">
      <c r="A27" s="20" t="inlineStr">
        <is>
          <t xml:space="preserve">  월 기본요금 (기본 TV결합 · 휴대폰결합 없을 때)</t>
        </is>
      </c>
      <c r="B27" s="26">
        <f>IF(B15=0,B18+B21,IF(B6="Y",B23,B22)+B19-B20+B24)</f>
        <v/>
      </c>
      <c r="C27" s="17" t="inlineStr">
        <is>
          <t>KT 기본 TV결합 할인 자동 적용 (tvInternetNoWifi/WithWifi)</t>
        </is>
      </c>
    </row>
    <row r="29">
      <c r="A29" s="27" t="inlineStr">
        <is>
          <t>【경로 B】 결합 적용 (STACK — 기본 TV결합 + 추가할인)</t>
        </is>
      </c>
    </row>
    <row r="30">
      <c r="A30" s="7" t="inlineStr">
        <is>
          <t xml:space="preserve">  [총액] 인터넷 추가 할인</t>
        </is>
      </c>
      <c r="B30" s="19">
        <f>IF(B7="총액결합",IF(B4="100M",CHOOSE(B8,1650,3300,5500,5500,5500,5500),CHOOSE(B8,2200,5500,5500,5500,5500,5500)),0)</f>
        <v/>
      </c>
      <c r="C30" s="17" t="inlineStr">
        <is>
          <t>→ 11_KT_Total · STACK 중복 적용</t>
        </is>
      </c>
    </row>
    <row r="31">
      <c r="A31" s="7" t="inlineStr">
        <is>
          <t xml:space="preserve">  [총액] 휴대폰 할인</t>
        </is>
      </c>
      <c r="B31" s="19">
        <f>IF(B7="총액결합",IF(B4="100M",CHOOSE(B8,0,0,3300,14300,18700,23100),CHOOSE(B8,0,0,5500,16610,22110,27610)),0)</f>
        <v/>
      </c>
      <c r="C31" s="17" t="inlineStr">
        <is>
          <t>→ 11_KT_Total · 휴대폰 고지서 별도</t>
        </is>
      </c>
    </row>
    <row r="32">
      <c r="A32" s="7" t="inlineStr">
        <is>
          <t xml:space="preserve">  [정액] 인터넷 할인</t>
        </is>
      </c>
      <c r="B32" s="19">
        <f>IF(B7="정액결합",5500,0)</f>
        <v/>
      </c>
      <c r="C32" s="17" t="inlineStr">
        <is>
          <t>→ 12_KT_Fixed · 전구간 5,500 고정</t>
        </is>
      </c>
    </row>
    <row r="33">
      <c r="A33" s="7" t="inlineStr">
        <is>
          <t xml:space="preserve">  [정액] 휴대폰 할인</t>
        </is>
      </c>
      <c r="B33" s="19">
        <f>IF(B7="정액결합",CHOOSE(B9,0,3000,5000,7000),0)</f>
        <v/>
      </c>
      <c r="C33" s="17" t="inlineStr">
        <is>
          <t>→ 12_KT_Fixed · 4구간</t>
        </is>
      </c>
    </row>
    <row r="34">
      <c r="A34" s="7" t="inlineStr">
        <is>
          <t xml:space="preserve">  [💎프리미엄] 인터넷 할인 (고정)</t>
        </is>
      </c>
      <c r="B34" s="19">
        <f>IF(B7="💎 프리미엄 가족결합",5500,0)</f>
        <v/>
      </c>
      <c r="C34" s="17" t="inlineStr">
        <is>
          <t>→ 13_KT_Premium · 인터넷 또는 대표자 휴대폰 고정 -5,500</t>
        </is>
      </c>
    </row>
    <row r="35">
      <c r="A35" s="7" t="inlineStr">
        <is>
          <t xml:space="preserve">  [💎프리미엄] 대표자 총액결합 (합산=요금제1명)</t>
        </is>
      </c>
      <c r="B35" s="19">
        <f>IF(B7="💎 프리미엄 가족결합",IF(B4="100M",CHOOSE(B8,0,0,3300,14300,18700,23100),CHOOSE(B8,0,0,5500,16610,22110,27610)),0)</f>
        <v/>
      </c>
      <c r="C35" s="17" t="inlineStr">
        <is>
          <t>총액결합 구간 활용 (대표자 1명 기준)</t>
        </is>
      </c>
    </row>
    <row r="36">
      <c r="A36" s="7" t="inlineStr">
        <is>
          <t xml:space="preserve">  [💎프리미엄] 요금제별 할인액</t>
        </is>
      </c>
      <c r="B36" s="19">
        <f>IF(B7="💎 프리미엄 가족결합",CHOOSE(MATCH(B10,{"77,000원","80,000원","87,890원","89,000원","90,000원","100,000원","109,000원","110,000원","130,000원"},0),19250,20000,22000,22250,22500,25000,27500,27500,32500),0)</f>
        <v/>
      </c>
      <c r="C36" s="17" t="inlineStr">
        <is>
          <t>→ 13_KT_Premium · planCatalog dc</t>
        </is>
      </c>
    </row>
    <row r="37">
      <c r="A37" s="7" t="inlineStr">
        <is>
          <t xml:space="preserve">  [💎프리미엄] 구성원 총 할인 (dc × 회선수)</t>
        </is>
      </c>
      <c r="B37" s="19">
        <f>B36*IF(B7="💎 프리미엄 가족결합",B11,0)</f>
        <v/>
      </c>
      <c r="C37" s="17" t="inlineStr">
        <is>
          <t>77K+ 구성원만 해당 (대표자 제외)</t>
        </is>
      </c>
    </row>
    <row r="39">
      <c r="A39" s="20" t="inlineStr">
        <is>
          <t xml:space="preserve">  = 인터넷+TV 월 실납부</t>
        </is>
      </c>
      <c r="B39" s="26">
        <f>IF(B7="💎 프리미엄 가족결합",B27-B34,B27-B30-B32)</f>
        <v/>
      </c>
      <c r="C39" s="17" t="inlineStr">
        <is>
          <t>프리미엄: -5,500 고정 / 총액+정액: 해당 할인</t>
        </is>
      </c>
    </row>
    <row r="40">
      <c r="A40" s="7" t="inlineStr">
        <is>
          <t xml:space="preserve">  - 휴대폰 고지서 별도 차감</t>
        </is>
      </c>
      <c r="B40" s="28">
        <f>-(B31+B33+B35+B37)</f>
        <v/>
      </c>
      <c r="C40" s="17" t="inlineStr">
        <is>
          <t>총액/정액 + 프리미엄(대표자 총액 + 구성원 프리미엄)</t>
        </is>
      </c>
    </row>
    <row r="41">
      <c r="A41" s="20" t="inlineStr">
        <is>
          <t>🎉 혜택가 (최종 월요금)</t>
        </is>
      </c>
      <c r="B41" s="29">
        <f>IF(B7="결합없음",B27,B39-(B31+B33+B35+B37))</f>
        <v/>
      </c>
    </row>
    <row r="43">
      <c r="A43" s="18" t="inlineStr">
        <is>
          <t>🎁 부가</t>
        </is>
      </c>
    </row>
    <row r="44">
      <c r="A44" s="7" t="inlineStr">
        <is>
          <t xml:space="preserve">  설치비</t>
        </is>
      </c>
      <c r="B44" s="19">
        <f>IF(B15=0,36000,56200)</f>
        <v/>
      </c>
      <c r="C44" s="17" t="inlineStr">
        <is>
          <t>→ 06_Install</t>
        </is>
      </c>
    </row>
    <row r="45">
      <c r="A45" s="7" t="inlineStr">
        <is>
          <t xml:space="preserve">  사은품</t>
        </is>
      </c>
      <c r="B45" s="19">
        <f>IF(B15=0,IF(B4="100M",90000,140000),CHOOSE(MATCH(B4,{"100M","500M","1G"},0),370000,450000,450000))</f>
        <v/>
      </c>
      <c r="C45" s="17" t="inlineStr">
        <is>
          <t>→ 07_Gift</t>
        </is>
      </c>
    </row>
  </sheetData>
  <mergeCells count="35">
    <mergeCell ref="C44:E44"/>
    <mergeCell ref="C31:E31"/>
    <mergeCell ref="C22:E22"/>
    <mergeCell ref="C40:E40"/>
    <mergeCell ref="C9:E9"/>
    <mergeCell ref="A1:E1"/>
    <mergeCell ref="C21:E21"/>
    <mergeCell ref="C36:E36"/>
    <mergeCell ref="C11:E11"/>
    <mergeCell ref="C27:E27"/>
    <mergeCell ref="C23:E23"/>
    <mergeCell ref="C39:E39"/>
    <mergeCell ref="C8:E8"/>
    <mergeCell ref="C7:E7"/>
    <mergeCell ref="C32:E32"/>
    <mergeCell ref="A3:E3"/>
    <mergeCell ref="A26:E26"/>
    <mergeCell ref="C19:E19"/>
    <mergeCell ref="C37:E37"/>
    <mergeCell ref="C18:E18"/>
    <mergeCell ref="C30:E30"/>
    <mergeCell ref="C34:E34"/>
    <mergeCell ref="C15:E15"/>
    <mergeCell ref="C6:E6"/>
    <mergeCell ref="C24:E24"/>
    <mergeCell ref="A29:E29"/>
    <mergeCell ref="C14:E14"/>
    <mergeCell ref="C33:E33"/>
    <mergeCell ref="C5:E5"/>
    <mergeCell ref="C45:E45"/>
    <mergeCell ref="C4:E4"/>
    <mergeCell ref="A13:E13"/>
    <mergeCell ref="C35:E35"/>
    <mergeCell ref="C20:E20"/>
    <mergeCell ref="C10:E10"/>
  </mergeCells>
  <dataValidations count="8">
    <dataValidation sqref="B4" showDropDown="0" showInputMessage="0" showErrorMessage="0" allowBlank="0" type="list">
      <formula1>"100M,500M,1G"</formula1>
    </dataValidation>
    <dataValidation sqref="B5" showDropDown="0" showInputMessage="0" showErrorMessage="0" allowBlank="0" type="list">
      <formula1>"TV 없음,지니TV 베이직,지니TV 라이트,지니TV 에센스,지니TV 모든G,지니TV 디즈니+모든G"</formula1>
    </dataValidation>
    <dataValidation sqref="B6" showDropDown="0" showInputMessage="0" showErrorMessage="0" allowBlank="0" type="list">
      <formula1>"Y,N"</formula1>
    </dataValidation>
    <dataValidation sqref="B7" showDropDown="0" showInputMessage="0" showErrorMessage="0" allowBlank="0" type="list">
      <formula1>"결합없음,총액결합,정액결합,💎 프리미엄 가족결합"</formula1>
    </dataValidation>
    <dataValidation sqref="B8" showDropDown="0" showInputMessage="0" showErrorMessage="0" allowBlank="0" type="list">
      <formula1>"1,2,3,4,5,6"</formula1>
    </dataValidation>
    <dataValidation sqref="B9" showDropDown="0" showInputMessage="0" showErrorMessage="0" allowBlank="0" type="list">
      <formula1>"1,2,3,4"</formula1>
    </dataValidation>
    <dataValidation sqref="B10" showDropDown="0" showInputMessage="0" showErrorMessage="0" allowBlank="0" type="list">
      <formula1>"77,000원,80,000원,87,890원,89,000원,90,000원,100,000원,109,000원,110,000원,130,000원"</formula1>
    </dataValidation>
    <dataValidation sqref="B11" showDropDown="0" showInputMessage="0" showErrorMessage="0" allowBlank="0" type="list">
      <formula1>"1,2,3,4"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38"/>
  <sheetViews>
    <sheetView workbookViewId="0">
      <selection activeCell="A1" sqref="A1"/>
    </sheetView>
  </sheetViews>
  <sheetFormatPr baseColWidth="8" defaultRowHeight="15"/>
  <cols>
    <col width="28" customWidth="1" min="1" max="1"/>
    <col width="22" customWidth="1" min="2" max="2"/>
    <col width="40" customWidth="1" min="3" max="3"/>
    <col width="20" customWidth="1" min="4" max="4"/>
    <col width="15" customWidth="1" min="5" max="5"/>
  </cols>
  <sheetData>
    <row r="1" ht="36" customHeight="1">
      <c r="A1" s="30" t="inlineStr">
        <is>
          <t>🧮 LG U+ 참쉬운/투게더 결합 계산기</t>
        </is>
      </c>
    </row>
    <row r="3">
      <c r="A3" s="12" t="inlineStr">
        <is>
          <t>📝 입력</t>
        </is>
      </c>
    </row>
    <row r="4">
      <c r="A4" s="13" t="inlineStr">
        <is>
          <t>속도</t>
        </is>
      </c>
      <c r="B4" s="14" t="inlineStr">
        <is>
          <t>500M</t>
        </is>
      </c>
      <c r="C4" s="15" t="inlineStr">
        <is>
          <t>100M / 500M / 1G</t>
        </is>
      </c>
    </row>
    <row r="5">
      <c r="A5" s="13" t="inlineStr">
        <is>
          <t>TV 상품</t>
        </is>
      </c>
      <c r="B5" s="14" t="inlineStr">
        <is>
          <t>U+tv 기본형</t>
        </is>
      </c>
      <c r="C5" s="15" t="inlineStr">
        <is>
          <t>LG U+tv 4종</t>
        </is>
      </c>
    </row>
    <row r="6">
      <c r="A6" s="13" t="inlineStr">
        <is>
          <t>결합 종류</t>
        </is>
      </c>
      <c r="B6" s="14" t="inlineStr">
        <is>
          <t>참쉬운 가족결합</t>
        </is>
      </c>
      <c r="C6" s="15" t="inlineStr">
        <is>
          <t>결합없음/참쉬운/투게더</t>
        </is>
      </c>
    </row>
    <row r="7">
      <c r="A7" s="13" t="inlineStr">
        <is>
          <t>요금구간 (참쉬운, 1~3)</t>
        </is>
      </c>
      <c r="B7" s="14" t="n">
        <v>2</v>
      </c>
      <c r="C7" s="15" t="inlineStr">
        <is>
          <t>1=69K미만, 2=69K+, 3=88K+</t>
        </is>
      </c>
    </row>
    <row r="8">
      <c r="A8" s="13" t="inlineStr">
        <is>
          <t>결합 회선수</t>
        </is>
      </c>
      <c r="B8" s="14" t="n">
        <v>2</v>
      </c>
      <c r="C8" s="15" t="inlineStr">
        <is>
          <t>참쉬운 2~4+ / 투게더 2~5</t>
        </is>
      </c>
    </row>
    <row r="10">
      <c r="A10" s="12" t="inlineStr">
        <is>
          <t>🧮 자동 계산</t>
        </is>
      </c>
    </row>
    <row r="11">
      <c r="A11" s="7" t="inlineStr">
        <is>
          <t>TV 인덱스 (내부 변환)</t>
        </is>
      </c>
      <c r="B11" s="16">
        <f>MATCH(B5,{"TV 없음","U+tv 실속형","U+tv 기본형","U+tv 프리미엄","U+tv 프리미엄 VOD"},0)</f>
        <v/>
      </c>
      <c r="C11" s="17" t="inlineStr">
        <is>
          <t>드롭다운 이름 → 배열 번호 (1=없음, 2~5=상품) · 수식 조회용</t>
        </is>
      </c>
    </row>
    <row r="12">
      <c r="A12" s="7" t="inlineStr">
        <is>
          <t>TV 선택 여부 (내부 변환)</t>
        </is>
      </c>
      <c r="B12" s="16">
        <f>IF(B5="TV 없음",0,1)</f>
        <v/>
      </c>
      <c r="C12" s="17" t="inlineStr">
        <is>
          <t>0=TV 없음 / 1=TV 결합 · 수식 분기용</t>
        </is>
      </c>
    </row>
    <row r="14">
      <c r="A14" s="18" t="inlineStr">
        <is>
          <t>📊 데이터 조회</t>
        </is>
      </c>
    </row>
    <row r="15">
      <c r="A15" s="7" t="inlineStr">
        <is>
          <t>인터넷 단독가</t>
        </is>
      </c>
      <c r="B15" s="19">
        <f>IF(B4="100M",22000,IF(B4="500M",33000,38500))</f>
        <v/>
      </c>
      <c r="C15" s="17" t="inlineStr">
        <is>
          <t>→ 01_Internet</t>
        </is>
      </c>
    </row>
    <row r="16">
      <c r="A16" s="7" t="inlineStr">
        <is>
          <t>TV 가격 (p)</t>
        </is>
      </c>
      <c r="B16" s="19">
        <f>IF(B12=0,0,CHOOSE(B11-1,15400,16500,18700,24200))</f>
        <v/>
      </c>
      <c r="C16" s="17" t="inlineStr">
        <is>
          <t>→ 02_TV · LG U+tv</t>
        </is>
      </c>
    </row>
    <row r="17">
      <c r="A17" s="7" t="inlineStr">
        <is>
          <t>TV 결합할인 (dc)</t>
        </is>
      </c>
      <c r="B17" s="19">
        <f>IF(B12=0,0,CHOOSE(B11-1,2200,2200,2200,5500))</f>
        <v/>
      </c>
      <c r="C17" s="17" t="inlineStr">
        <is>
          <t>→ 02_TV · 전 상품 -2,200 (VOD만 -5,500)</t>
        </is>
      </c>
    </row>
    <row r="18">
      <c r="A18" s="7" t="inlineStr">
        <is>
          <t>WiFi 추가금</t>
        </is>
      </c>
      <c r="B18" s="19">
        <f>0</f>
        <v/>
      </c>
      <c r="C18" s="17" t="inlineStr">
        <is>
          <t>→ 05_WiFi · LG U+ 전속도 무료 (기가와이파이 기본)</t>
        </is>
      </c>
    </row>
    <row r="19">
      <c r="A19" s="7" t="inlineStr">
        <is>
          <t>셋톱박스 (U+tv UHD4)</t>
        </is>
      </c>
      <c r="B19" s="19">
        <f>4400</f>
        <v/>
      </c>
      <c r="C19" s="17" t="inlineStr">
        <is>
          <t>→ 04_SetTop · 기본 모델 · AI음향 기술</t>
        </is>
      </c>
    </row>
    <row r="21">
      <c r="A21" s="18" t="inlineStr">
        <is>
          <t>【경로 A】 결합없음</t>
        </is>
      </c>
    </row>
    <row r="22">
      <c r="A22" s="20" t="inlineStr">
        <is>
          <t xml:space="preserve">  월 기본요금</t>
        </is>
      </c>
      <c r="B22" s="31">
        <f>IF(B12=0,B15,IF(B4="100M",22000,IF(B4="500M",27500,33000))+B16-B17+B19)</f>
        <v/>
      </c>
      <c r="C22" s="17" t="inlineStr">
        <is>
          <t>TV 없으면 단독가 (WiFi 무료) / TV 있으면 tvInternet + (p-dc) + 셋톱</t>
        </is>
      </c>
    </row>
    <row r="24">
      <c r="A24" s="32" t="inlineStr">
        <is>
          <t>【경로 B】 결합 적용 (REPLACE — 단독가 기준)</t>
        </is>
      </c>
    </row>
    <row r="25">
      <c r="A25" s="7" t="inlineStr">
        <is>
          <t xml:space="preserve">  [참쉬운] 인터넷 할인</t>
        </is>
      </c>
      <c r="B25" s="19">
        <f>IF(B6="참쉬운 가족결합",IF(B4="100M",5500,IF(B4="500M",9900,13200)),0)</f>
        <v/>
      </c>
      <c r="C25" s="17" t="inlineStr">
        <is>
          <t>→ 14_LGU_Chweyswun · 단독가 REPLACE</t>
        </is>
      </c>
    </row>
    <row r="26">
      <c r="A26" s="7" t="inlineStr">
        <is>
          <t xml:space="preserve">  [참쉬운] 휴대폰 인당 할인</t>
        </is>
      </c>
      <c r="B26" s="19">
        <f>IF(B6="참쉬운 가족결합",CHOOSE(B7,CHOOSE(MIN(B8,4)-1,2200,3300,4400),CHOOSE(MIN(B8,4)-1,3300,5500,6600),CHOOSE(MIN(B8,4)-1,4400,6600,8800)),0)</f>
        <v/>
      </c>
      <c r="C26" s="17" t="inlineStr">
        <is>
          <t>→ 14_LGU_Chweyswun · 요금구간 × 회선수</t>
        </is>
      </c>
    </row>
    <row r="27">
      <c r="A27" s="7" t="inlineStr">
        <is>
          <t xml:space="preserve">  [참쉬운] 휴대폰 총 할인</t>
        </is>
      </c>
      <c r="B27" s="19">
        <f>B26*IF(B6="참쉬운 가족결합",MIN(B8,4),0)</f>
        <v/>
      </c>
      <c r="C27" s="17" t="inlineStr">
        <is>
          <t>인당 × min(회선수,4)</t>
        </is>
      </c>
    </row>
    <row r="28">
      <c r="A28" s="7" t="inlineStr">
        <is>
          <t xml:space="preserve">  [투게더] 인터넷 할인</t>
        </is>
      </c>
      <c r="B28" s="19">
        <f>IF(B6="투게더 결합",IF(B4="100M",0,11000),0)</f>
        <v/>
      </c>
      <c r="C28" s="17" t="inlineStr">
        <is>
          <t>→ 15_LGU_Together · 100M 결합불가 · 단독가 REPLACE</t>
        </is>
      </c>
    </row>
    <row r="29">
      <c r="A29" s="7" t="inlineStr">
        <is>
          <t xml:space="preserve">  [투게더] 휴대폰 인당 할인</t>
        </is>
      </c>
      <c r="B29" s="19">
        <f>IF(B6="투게더 결합",CHOOSE(MIN(B8,4)-1,10000,14000,20000),0)</f>
        <v/>
      </c>
      <c r="C29" s="17" t="inlineStr">
        <is>
          <t>→ 15_LGU_Together · 2/3/4+ 회선</t>
        </is>
      </c>
    </row>
    <row r="30">
      <c r="A30" s="7" t="inlineStr">
        <is>
          <t xml:space="preserve">  [투게더] 휴대폰 총 할인</t>
        </is>
      </c>
      <c r="B30" s="19">
        <f>B29*IF(B6="투게더 결합",MIN(B8,5),0)</f>
        <v/>
      </c>
      <c r="C30" s="17" t="inlineStr">
        <is>
          <t>인당 × 회선수</t>
        </is>
      </c>
    </row>
    <row r="32">
      <c r="A32" s="20" t="inlineStr">
        <is>
          <t xml:space="preserve">  = 인터넷+TV 월 실납부 (결합 적용)</t>
        </is>
      </c>
      <c r="B32" s="31">
        <f>(B15-B25-B28)+IF(B12=0,0,B16-B17+B19)</f>
        <v/>
      </c>
    </row>
    <row r="33">
      <c r="A33" s="7" t="inlineStr">
        <is>
          <t xml:space="preserve">  - 휴대폰 고지서 별도 차감</t>
        </is>
      </c>
      <c r="B33" s="33">
        <f>-(B27+B30)</f>
        <v/>
      </c>
    </row>
    <row r="34">
      <c r="A34" s="20" t="inlineStr">
        <is>
          <t>🎉 혜택가 (최종 월요금)</t>
        </is>
      </c>
      <c r="B34" s="34">
        <f>IF(B6="결합없음",B22,B32-(B27+B30))</f>
        <v/>
      </c>
    </row>
    <row r="36">
      <c r="A36" s="18" t="inlineStr">
        <is>
          <t>🎁 부가</t>
        </is>
      </c>
    </row>
    <row r="37">
      <c r="A37" s="7" t="inlineStr">
        <is>
          <t xml:space="preserve">  설치비</t>
        </is>
      </c>
      <c r="B37" s="19">
        <f>IF(B12=0,36300,56100)</f>
        <v/>
      </c>
      <c r="C37" s="17" t="inlineStr">
        <is>
          <t>→ 06_Install</t>
        </is>
      </c>
    </row>
    <row r="38">
      <c r="A38" s="7" t="inlineStr">
        <is>
          <t xml:space="preserve">  사은품</t>
        </is>
      </c>
      <c r="B38" s="19">
        <f>IF(B12=0,IF(B4="100M",200000,230000),CHOOSE(MATCH(B4,{"100M","500M","1G"},0),400000,470000,470000))</f>
        <v/>
      </c>
      <c r="C38" s="17" t="inlineStr">
        <is>
          <t>→ 07_Gift</t>
        </is>
      </c>
    </row>
  </sheetData>
  <mergeCells count="26">
    <mergeCell ref="C16:E16"/>
    <mergeCell ref="A24:E24"/>
    <mergeCell ref="C22:E22"/>
    <mergeCell ref="A1:E1"/>
    <mergeCell ref="C12:E12"/>
    <mergeCell ref="C11:E11"/>
    <mergeCell ref="C27:E27"/>
    <mergeCell ref="C8:E8"/>
    <mergeCell ref="C17:E17"/>
    <mergeCell ref="C7:E7"/>
    <mergeCell ref="A3:E3"/>
    <mergeCell ref="A21:E21"/>
    <mergeCell ref="C38:E38"/>
    <mergeCell ref="C28:E28"/>
    <mergeCell ref="C19:E19"/>
    <mergeCell ref="C37:E37"/>
    <mergeCell ref="C18:E18"/>
    <mergeCell ref="C30:E30"/>
    <mergeCell ref="C15:E15"/>
    <mergeCell ref="C6:E6"/>
    <mergeCell ref="C5:E5"/>
    <mergeCell ref="A10:E10"/>
    <mergeCell ref="C4:E4"/>
    <mergeCell ref="C26:E26"/>
    <mergeCell ref="C29:E29"/>
    <mergeCell ref="C25:E25"/>
  </mergeCells>
  <dataValidations count="5">
    <dataValidation sqref="B4" showDropDown="0" showInputMessage="0" showErrorMessage="0" allowBlank="0" type="list">
      <formula1>"100M,500M,1G"</formula1>
    </dataValidation>
    <dataValidation sqref="B5" showDropDown="0" showInputMessage="0" showErrorMessage="0" allowBlank="0" type="list">
      <formula1>"TV 없음,U+tv 실속형,U+tv 기본형,U+tv 프리미엄,U+tv 프리미엄 VOD"</formula1>
    </dataValidation>
    <dataValidation sqref="B6" showDropDown="0" showInputMessage="0" showErrorMessage="0" allowBlank="0" type="list">
      <formula1>"결합없음,참쉬운 가족결합,투게더 결합"</formula1>
    </dataValidation>
    <dataValidation sqref="B7" showDropDown="0" showInputMessage="0" showErrorMessage="0" allowBlank="0" type="list">
      <formula1>"1,2,3"</formula1>
    </dataValidation>
    <dataValidation sqref="B8" showDropDown="0" showInputMessage="0" showErrorMessage="0" allowBlank="0" type="list">
      <formula1>"2,3,4,5"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E6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</cols>
  <sheetData>
    <row r="1" ht="24" customHeight="1">
      <c r="A1" s="3" t="inlineStr">
        <is>
          <t>📡 인터넷 단독 요금</t>
        </is>
      </c>
    </row>
    <row r="3">
      <c r="A3" s="4" t="inlineStr">
        <is>
          <t>통신사</t>
        </is>
      </c>
      <c r="B3" s="4" t="inlineStr">
        <is>
          <t>프리픽스</t>
        </is>
      </c>
      <c r="C3" s="4" t="inlineStr">
        <is>
          <t>100M</t>
        </is>
      </c>
      <c r="D3" s="4" t="inlineStr">
        <is>
          <t>500M</t>
        </is>
      </c>
      <c r="E3" s="4" t="inlineStr">
        <is>
          <t>1G</t>
        </is>
      </c>
    </row>
    <row r="4">
      <c r="A4" s="5" t="inlineStr">
        <is>
          <t>SKT</t>
        </is>
      </c>
      <c r="B4" s="5" t="inlineStr">
        <is>
          <t>SK</t>
        </is>
      </c>
      <c r="C4" s="5" t="n">
        <v>22000</v>
      </c>
      <c r="D4" s="5" t="n">
        <v>33000</v>
      </c>
      <c r="E4" s="5" t="n">
        <v>38500</v>
      </c>
    </row>
    <row r="5">
      <c r="A5" s="5" t="inlineStr">
        <is>
          <t>KT</t>
        </is>
      </c>
      <c r="B5" s="5" t="inlineStr">
        <is>
          <t>KT</t>
        </is>
      </c>
      <c r="C5" s="5" t="n">
        <v>22000</v>
      </c>
      <c r="D5" s="5" t="n">
        <v>33000</v>
      </c>
      <c r="E5" s="5" t="n">
        <v>38500</v>
      </c>
    </row>
    <row r="6">
      <c r="A6" s="5" t="inlineStr">
        <is>
          <t>LG U+</t>
        </is>
      </c>
      <c r="B6" s="5" t="inlineStr">
        <is>
          <t>LG</t>
        </is>
      </c>
      <c r="C6" s="5" t="n">
        <v>22000</v>
      </c>
      <c r="D6" s="5" t="n">
        <v>33000</v>
      </c>
      <c r="E6" s="5" t="n">
        <v>38500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10" customWidth="1" min="1" max="1"/>
    <col width="40" customWidth="1" min="2" max="2"/>
    <col width="10" customWidth="1" min="3" max="3"/>
    <col width="12" customWidth="1" min="4" max="4"/>
    <col width="12" customWidth="1" min="5" max="5"/>
    <col width="12" customWidth="1" min="6" max="6"/>
    <col width="15" customWidth="1" min="7" max="7"/>
  </cols>
  <sheetData>
    <row r="1" ht="24" customHeight="1">
      <c r="A1" s="3" t="inlineStr">
        <is>
          <t>📺 TV 상품 (3사)</t>
        </is>
      </c>
    </row>
    <row r="3">
      <c r="A3" s="4" t="inlineStr">
        <is>
          <t>통신사</t>
        </is>
      </c>
      <c r="B3" s="4" t="inlineStr">
        <is>
          <t>TV 상품</t>
        </is>
      </c>
      <c r="C3" s="4" t="inlineStr">
        <is>
          <t>채널수</t>
        </is>
      </c>
      <c r="D3" s="4" t="inlineStr">
        <is>
          <t>단독가</t>
        </is>
      </c>
      <c r="E3" s="4" t="inlineStr">
        <is>
          <t>결합할인</t>
        </is>
      </c>
      <c r="F3" s="4" t="inlineStr">
        <is>
          <t>결합가</t>
        </is>
      </c>
    </row>
    <row r="4">
      <c r="A4" s="5" t="inlineStr">
        <is>
          <t>SKT</t>
        </is>
      </c>
      <c r="B4" s="5" t="inlineStr">
        <is>
          <t>B tv 이코노미</t>
        </is>
      </c>
      <c r="C4" s="5" t="n">
        <v>182</v>
      </c>
      <c r="D4" s="5" t="n">
        <v>12100</v>
      </c>
      <c r="E4" s="5" t="n">
        <v>2200</v>
      </c>
      <c r="F4" s="5" t="n">
        <v>9900</v>
      </c>
    </row>
    <row r="5">
      <c r="A5" s="5" t="inlineStr">
        <is>
          <t>SKT</t>
        </is>
      </c>
      <c r="B5" s="5" t="inlineStr">
        <is>
          <t>B tv 스탠다드</t>
        </is>
      </c>
      <c r="C5" s="5" t="n">
        <v>236</v>
      </c>
      <c r="D5" s="5" t="n">
        <v>15400</v>
      </c>
      <c r="E5" s="5" t="n">
        <v>2200</v>
      </c>
      <c r="F5" s="5" t="n">
        <v>13200</v>
      </c>
    </row>
    <row r="6">
      <c r="A6" s="5" t="inlineStr">
        <is>
          <t>SKT</t>
        </is>
      </c>
      <c r="B6" s="5" t="inlineStr">
        <is>
          <t>B tv 올</t>
        </is>
      </c>
      <c r="C6" s="5" t="n">
        <v>252</v>
      </c>
      <c r="D6" s="5" t="n">
        <v>18700</v>
      </c>
      <c r="E6" s="5" t="n">
        <v>2200</v>
      </c>
      <c r="F6" s="5" t="n">
        <v>16500</v>
      </c>
    </row>
    <row r="7">
      <c r="A7" s="5" t="inlineStr">
        <is>
          <t>SKT</t>
        </is>
      </c>
      <c r="B7" s="5" t="inlineStr">
        <is>
          <t>B tv 스탠다드 플러스</t>
        </is>
      </c>
      <c r="C7" s="5" t="n">
        <v>222</v>
      </c>
      <c r="D7" s="5" t="n">
        <v>23100</v>
      </c>
      <c r="E7" s="5" t="n">
        <v>2200</v>
      </c>
      <c r="F7" s="5" t="n">
        <v>20900</v>
      </c>
    </row>
    <row r="8">
      <c r="A8" s="5" t="inlineStr">
        <is>
          <t>SKT</t>
        </is>
      </c>
      <c r="B8" s="5" t="inlineStr">
        <is>
          <t>B tv 올 플러스</t>
        </is>
      </c>
      <c r="C8" s="5" t="n">
        <v>252</v>
      </c>
      <c r="D8" s="5" t="n">
        <v>24200</v>
      </c>
      <c r="E8" s="5" t="n">
        <v>2200</v>
      </c>
      <c r="F8" s="5" t="n">
        <v>22000</v>
      </c>
    </row>
    <row r="9">
      <c r="A9" s="5" t="inlineStr">
        <is>
          <t>SKT</t>
        </is>
      </c>
      <c r="B9" s="5" t="inlineStr">
        <is>
          <t>B tv 스탠다드 넷플릭스</t>
        </is>
      </c>
      <c r="C9" s="5" t="n">
        <v>222</v>
      </c>
      <c r="D9" s="5" t="n">
        <v>27700</v>
      </c>
      <c r="E9" s="5" t="n">
        <v>2200</v>
      </c>
      <c r="F9" s="5" t="n">
        <v>25500</v>
      </c>
    </row>
    <row r="10">
      <c r="A10" s="5" t="inlineStr">
        <is>
          <t>SKT</t>
        </is>
      </c>
      <c r="B10" s="5" t="inlineStr">
        <is>
          <t>B tv 올 넷플릭스</t>
        </is>
      </c>
      <c r="C10" s="5" t="n">
        <v>222</v>
      </c>
      <c r="D10" s="5" t="n">
        <v>30200</v>
      </c>
      <c r="E10" s="5" t="n">
        <v>2200</v>
      </c>
      <c r="F10" s="5" t="n">
        <v>28000</v>
      </c>
    </row>
    <row r="11">
      <c r="A11" s="5" t="inlineStr">
        <is>
          <t>SKT</t>
        </is>
      </c>
      <c r="B11" s="5" t="inlineStr">
        <is>
          <t>B tv 스탠다드 넷플릭스 프리미엄</t>
        </is>
      </c>
      <c r="C11" s="5" t="n">
        <v>252</v>
      </c>
      <c r="D11" s="5" t="n">
        <v>30700</v>
      </c>
      <c r="E11" s="5" t="n">
        <v>2200</v>
      </c>
      <c r="F11" s="5" t="n">
        <v>28500</v>
      </c>
    </row>
    <row r="12">
      <c r="A12" s="5" t="inlineStr">
        <is>
          <t>SKT</t>
        </is>
      </c>
      <c r="B12" s="5" t="inlineStr">
        <is>
          <t>B tv 올 넷플릭스 프리미엄</t>
        </is>
      </c>
      <c r="C12" s="5" t="n">
        <v>252</v>
      </c>
      <c r="D12" s="5" t="n">
        <v>33200</v>
      </c>
      <c r="E12" s="5" t="n">
        <v>2200</v>
      </c>
      <c r="F12" s="5" t="n">
        <v>31000</v>
      </c>
    </row>
    <row r="13">
      <c r="A13" s="5" t="inlineStr">
        <is>
          <t>KT</t>
        </is>
      </c>
      <c r="B13" s="5" t="inlineStr">
        <is>
          <t>지니TV 베이직</t>
        </is>
      </c>
      <c r="C13" s="5" t="n">
        <v>238</v>
      </c>
      <c r="D13" s="5" t="n">
        <v>14740</v>
      </c>
      <c r="E13" s="5" t="n">
        <v>2640</v>
      </c>
      <c r="F13" s="5" t="n">
        <v>12100</v>
      </c>
    </row>
    <row r="14">
      <c r="A14" s="5" t="inlineStr">
        <is>
          <t>KT</t>
        </is>
      </c>
      <c r="B14" s="5" t="inlineStr">
        <is>
          <t>지니TV 라이트</t>
        </is>
      </c>
      <c r="C14" s="5" t="n">
        <v>240</v>
      </c>
      <c r="D14" s="5" t="n">
        <v>15840</v>
      </c>
      <c r="E14" s="5" t="n">
        <v>2640</v>
      </c>
      <c r="F14" s="5" t="n">
        <v>13200</v>
      </c>
    </row>
    <row r="15">
      <c r="A15" s="5" t="inlineStr">
        <is>
          <t>KT</t>
        </is>
      </c>
      <c r="B15" s="5" t="inlineStr">
        <is>
          <t>지니TV 에센스</t>
        </is>
      </c>
      <c r="C15" s="5" t="n">
        <v>263</v>
      </c>
      <c r="D15" s="5" t="n">
        <v>20240</v>
      </c>
      <c r="E15" s="5" t="n">
        <v>3740</v>
      </c>
      <c r="F15" s="5" t="n">
        <v>16500</v>
      </c>
    </row>
    <row r="16">
      <c r="A16" s="5" t="inlineStr">
        <is>
          <t>KT</t>
        </is>
      </c>
      <c r="B16" s="5" t="inlineStr">
        <is>
          <t>지니TV 모든G</t>
        </is>
      </c>
      <c r="C16" s="5" t="n">
        <v>250</v>
      </c>
      <c r="D16" s="5" t="n">
        <v>21340</v>
      </c>
      <c r="E16" s="5" t="n">
        <v>4400</v>
      </c>
      <c r="F16" s="5" t="n">
        <v>16940</v>
      </c>
    </row>
    <row r="17">
      <c r="A17" s="5" t="inlineStr">
        <is>
          <t>KT</t>
        </is>
      </c>
      <c r="B17" s="5" t="inlineStr">
        <is>
          <t>지니TV 디즈니+모든G</t>
        </is>
      </c>
      <c r="C17" s="5" t="n">
        <v>250</v>
      </c>
      <c r="D17" s="5" t="n">
        <v>28100</v>
      </c>
      <c r="E17" s="5" t="n">
        <v>6600</v>
      </c>
      <c r="F17" s="5" t="n">
        <v>21500</v>
      </c>
    </row>
    <row r="18">
      <c r="A18" s="5" t="inlineStr">
        <is>
          <t>LG U+</t>
        </is>
      </c>
      <c r="B18" s="5" t="inlineStr">
        <is>
          <t>U+tv 실속형</t>
        </is>
      </c>
      <c r="C18" s="5" t="n">
        <v>217</v>
      </c>
      <c r="D18" s="5" t="n">
        <v>15400</v>
      </c>
      <c r="E18" s="5" t="n">
        <v>2200</v>
      </c>
      <c r="F18" s="5" t="n">
        <v>13200</v>
      </c>
    </row>
    <row r="19">
      <c r="A19" s="5" t="inlineStr">
        <is>
          <t>LG U+</t>
        </is>
      </c>
      <c r="B19" s="5" t="inlineStr">
        <is>
          <t>U+tv 기본형</t>
        </is>
      </c>
      <c r="C19" s="5" t="n">
        <v>223</v>
      </c>
      <c r="D19" s="5" t="n">
        <v>16500</v>
      </c>
      <c r="E19" s="5" t="n">
        <v>2200</v>
      </c>
      <c r="F19" s="5" t="n">
        <v>14300</v>
      </c>
    </row>
    <row r="20">
      <c r="A20" s="5" t="inlineStr">
        <is>
          <t>LG U+</t>
        </is>
      </c>
      <c r="B20" s="5" t="inlineStr">
        <is>
          <t>U+tv 프리미엄</t>
        </is>
      </c>
      <c r="C20" s="5" t="n">
        <v>252</v>
      </c>
      <c r="D20" s="5" t="n">
        <v>18700</v>
      </c>
      <c r="E20" s="5" t="n">
        <v>2200</v>
      </c>
      <c r="F20" s="5" t="n">
        <v>16500</v>
      </c>
    </row>
    <row r="21">
      <c r="A21" s="5" t="inlineStr">
        <is>
          <t>LG U+</t>
        </is>
      </c>
      <c r="B21" s="5" t="inlineStr">
        <is>
          <t>U+tv 프리미엄 VOD</t>
        </is>
      </c>
      <c r="C21" s="5" t="n">
        <v>257</v>
      </c>
      <c r="D21" s="5" t="n">
        <v>24200</v>
      </c>
      <c r="E21" s="5" t="n">
        <v>5500</v>
      </c>
      <c r="F21" s="5" t="n">
        <v>18700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E8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</cols>
  <sheetData>
    <row r="1" ht="24" customHeight="1">
      <c r="A1" s="3" t="inlineStr">
        <is>
          <t>🔗 TV 결합 시 인터넷 요금</t>
        </is>
      </c>
    </row>
    <row r="3">
      <c r="A3" s="4" t="inlineStr">
        <is>
          <t>통신사</t>
        </is>
      </c>
      <c r="B3" s="4" t="inlineStr">
        <is>
          <t>WiFi</t>
        </is>
      </c>
      <c r="C3" s="4" t="inlineStr">
        <is>
          <t>100M</t>
        </is>
      </c>
      <c r="D3" s="4" t="inlineStr">
        <is>
          <t>500M</t>
        </is>
      </c>
      <c r="E3" s="4" t="inlineStr">
        <is>
          <t>1G</t>
        </is>
      </c>
    </row>
    <row r="4">
      <c r="A4" s="5" t="inlineStr">
        <is>
          <t>SKT</t>
        </is>
      </c>
      <c r="B4" s="5" t="inlineStr">
        <is>
          <t>미포함</t>
        </is>
      </c>
      <c r="C4" s="5" t="n">
        <v>19800</v>
      </c>
      <c r="D4" s="5" t="n">
        <v>27500</v>
      </c>
      <c r="E4" s="5" t="n">
        <v>33000</v>
      </c>
    </row>
    <row r="5">
      <c r="A5" s="5" t="inlineStr">
        <is>
          <t>SKT</t>
        </is>
      </c>
      <c r="B5" s="5" t="inlineStr">
        <is>
          <t>포함</t>
        </is>
      </c>
      <c r="C5" s="5" t="n">
        <v>22000</v>
      </c>
      <c r="D5" s="5" t="n">
        <v>28600</v>
      </c>
      <c r="E5" s="5" t="n">
        <v>34100</v>
      </c>
    </row>
    <row r="6">
      <c r="A6" s="5" t="inlineStr">
        <is>
          <t>KT</t>
        </is>
      </c>
      <c r="B6" s="5" t="inlineStr">
        <is>
          <t>미포함</t>
        </is>
      </c>
      <c r="C6" s="5" t="n">
        <v>22000</v>
      </c>
      <c r="D6" s="5" t="n">
        <v>27500</v>
      </c>
      <c r="E6" s="5" t="n">
        <v>33000</v>
      </c>
    </row>
    <row r="7">
      <c r="A7" s="5" t="inlineStr">
        <is>
          <t>KT</t>
        </is>
      </c>
      <c r="B7" s="5" t="inlineStr">
        <is>
          <t>포함 (1G=동일)</t>
        </is>
      </c>
      <c r="C7" s="5" t="n">
        <v>23100</v>
      </c>
      <c r="D7" s="5" t="n">
        <v>28600</v>
      </c>
      <c r="E7" s="5" t="n">
        <v>33000</v>
      </c>
    </row>
    <row r="8">
      <c r="A8" s="5" t="inlineStr">
        <is>
          <t>LG U+</t>
        </is>
      </c>
      <c r="B8" s="5" t="inlineStr">
        <is>
          <t>공통</t>
        </is>
      </c>
      <c r="C8" s="5" t="n">
        <v>22000</v>
      </c>
      <c r="D8" s="5" t="n">
        <v>27500</v>
      </c>
      <c r="E8" s="5" t="n">
        <v>33000</v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0" customWidth="1" min="1" max="1"/>
    <col width="20" customWidth="1" min="2" max="2"/>
    <col width="28" customWidth="1" min="3" max="3"/>
    <col width="12" customWidth="1" min="4" max="4"/>
    <col width="10" customWidth="1" min="5" max="5"/>
    <col width="10" customWidth="1" min="6" max="6"/>
    <col width="50" customWidth="1" min="7" max="7"/>
  </cols>
  <sheetData>
    <row r="1" ht="24" customHeight="1">
      <c r="A1" s="3" t="inlineStr">
        <is>
          <t>📦 셋톱박스</t>
        </is>
      </c>
    </row>
    <row r="3">
      <c r="A3" s="35" t="inlineStr">
        <is>
          <t>💬 기본값(isDefault): 매장 판매 1위 + 가격/기능 균형 · 가입 시 자동 설정 · 요금 계산 기본</t>
        </is>
      </c>
    </row>
    <row r="5">
      <c r="A5" s="4" t="inlineStr">
        <is>
          <t>통신사</t>
        </is>
      </c>
      <c r="B5" s="4" t="inlineStr">
        <is>
          <t>ID</t>
        </is>
      </c>
      <c r="C5" s="4" t="inlineStr">
        <is>
          <t>모델명</t>
        </is>
      </c>
      <c r="D5" s="4" t="inlineStr">
        <is>
          <t>월 임대료</t>
        </is>
      </c>
      <c r="E5" s="4" t="inlineStr">
        <is>
          <t>기본</t>
        </is>
      </c>
      <c r="F5" s="4" t="inlineStr">
        <is>
          <t>활성</t>
        </is>
      </c>
      <c r="G5" s="4" t="inlineStr">
        <is>
          <t>💬 설명</t>
        </is>
      </c>
    </row>
    <row r="6">
      <c r="A6" s="5" t="inlineStr">
        <is>
          <t>SKT</t>
        </is>
      </c>
      <c r="B6" s="5" t="inlineStr">
        <is>
          <t>smart3</t>
        </is>
      </c>
      <c r="C6" s="5" t="inlineStr">
        <is>
          <t>스마트3</t>
        </is>
      </c>
      <c r="D6" s="5" t="n">
        <v>4400</v>
      </c>
      <c r="E6" s="5" t="inlineStr">
        <is>
          <t>O</t>
        </is>
      </c>
      <c r="F6" s="5" t="inlineStr">
        <is>
          <t>O</t>
        </is>
      </c>
      <c r="G6" s="5" t="inlineStr">
        <is>
          <t>✅ 기본 · SKT 표준 · OTT 대부분 지원 · 매장 판매 1위</t>
        </is>
      </c>
    </row>
    <row r="7">
      <c r="A7" s="5" t="inlineStr">
        <is>
          <t>SKT</t>
        </is>
      </c>
      <c r="B7" s="5" t="inlineStr">
        <is>
          <t>smart3-mini</t>
        </is>
      </c>
      <c r="C7" s="5" t="inlineStr">
        <is>
          <t>스마트3 미니</t>
        </is>
      </c>
      <c r="D7" s="5" t="n">
        <v>4400</v>
      </c>
      <c r="E7" s="5" t="inlineStr">
        <is>
          <t>X</t>
        </is>
      </c>
      <c r="F7" s="5" t="inlineStr">
        <is>
          <t>O</t>
        </is>
      </c>
      <c r="G7" s="5" t="inlineStr">
        <is>
          <t>저가형 · 넷플릭스 미지원</t>
        </is>
      </c>
    </row>
    <row r="8">
      <c r="A8" s="5" t="inlineStr">
        <is>
          <t>SKT</t>
        </is>
      </c>
      <c r="B8" s="5" t="inlineStr">
        <is>
          <t>ai-nugu</t>
        </is>
      </c>
      <c r="C8" s="5" t="inlineStr">
        <is>
          <t>AI NUGU</t>
        </is>
      </c>
      <c r="D8" s="5" t="n">
        <v>6600</v>
      </c>
      <c r="E8" s="5" t="inlineStr">
        <is>
          <t>X</t>
        </is>
      </c>
      <c r="F8" s="5" t="inlineStr">
        <is>
          <t>O</t>
        </is>
      </c>
      <c r="G8" s="5" t="inlineStr">
        <is>
          <t>AI 음성인식 특화</t>
        </is>
      </c>
    </row>
    <row r="9">
      <c r="A9" s="5" t="inlineStr">
        <is>
          <t>SKT</t>
        </is>
      </c>
      <c r="B9" s="5" t="inlineStr">
        <is>
          <t>sound-max</t>
        </is>
      </c>
      <c r="C9" s="5" t="inlineStr">
        <is>
          <t>사운드 맥스</t>
        </is>
      </c>
      <c r="D9" s="5" t="n">
        <v>8800</v>
      </c>
      <c r="E9" s="5" t="inlineStr">
        <is>
          <t>X</t>
        </is>
      </c>
      <c r="F9" s="5" t="inlineStr">
        <is>
          <t>O</t>
        </is>
      </c>
      <c r="G9" s="5" t="inlineStr">
        <is>
          <t>사운드바 일체 · OTT 거의 불가</t>
        </is>
      </c>
    </row>
    <row r="10">
      <c r="A10" s="5" t="inlineStr">
        <is>
          <t>SKT</t>
        </is>
      </c>
      <c r="B10" s="5" t="inlineStr">
        <is>
          <t>apple-tv</t>
        </is>
      </c>
      <c r="C10" s="5" t="inlineStr">
        <is>
          <t>애플TV</t>
        </is>
      </c>
      <c r="D10" s="5" t="n">
        <v>6600</v>
      </c>
      <c r="E10" s="5" t="inlineStr">
        <is>
          <t>X</t>
        </is>
      </c>
      <c r="F10" s="5" t="inlineStr">
        <is>
          <t>O</t>
        </is>
      </c>
      <c r="G10" s="5" t="inlineStr">
        <is>
          <t>아이폰 연동</t>
        </is>
      </c>
    </row>
    <row r="11">
      <c r="A11" s="5" t="inlineStr">
        <is>
          <t>KT</t>
        </is>
      </c>
      <c r="B11" s="5" t="inlineStr">
        <is>
          <t>genie-3</t>
        </is>
      </c>
      <c r="C11" s="5" t="inlineStr">
        <is>
          <t>기가지니3</t>
        </is>
      </c>
      <c r="D11" s="5" t="n">
        <v>4400</v>
      </c>
      <c r="E11" s="5" t="inlineStr">
        <is>
          <t>O</t>
        </is>
      </c>
      <c r="F11" s="5" t="inlineStr">
        <is>
          <t>O</t>
        </is>
      </c>
      <c r="G11" s="5" t="inlineStr">
        <is>
          <t>✅ 기본 · KT 대표 · AI 블루투스 일체 · 선호 1위</t>
        </is>
      </c>
    </row>
    <row r="12">
      <c r="A12" s="5" t="inlineStr">
        <is>
          <t>KT</t>
        </is>
      </c>
      <c r="B12" s="5" t="inlineStr">
        <is>
          <t>genie-a</t>
        </is>
      </c>
      <c r="C12" s="5" t="inlineStr">
        <is>
          <t>기가지니A</t>
        </is>
      </c>
      <c r="D12" s="5" t="n">
        <v>3300</v>
      </c>
      <c r="E12" s="5" t="inlineStr">
        <is>
          <t>X</t>
        </is>
      </c>
      <c r="F12" s="5" t="inlineStr">
        <is>
          <t>O</t>
        </is>
      </c>
      <c r="G12" s="5" t="inlineStr">
        <is>
          <t>저가형 (3,300원)</t>
        </is>
      </c>
    </row>
    <row r="13">
      <c r="A13" s="5" t="inlineStr">
        <is>
          <t>KT</t>
        </is>
      </c>
      <c r="B13" s="5" t="inlineStr">
        <is>
          <t>soundbar</t>
        </is>
      </c>
      <c r="C13" s="5" t="inlineStr">
        <is>
          <t>지니TV 올인원 사운드바</t>
        </is>
      </c>
      <c r="D13" s="5" t="n">
        <v>8800</v>
      </c>
      <c r="E13" s="5" t="inlineStr">
        <is>
          <t>X</t>
        </is>
      </c>
      <c r="F13" s="5" t="inlineStr">
        <is>
          <t>O</t>
        </is>
      </c>
      <c r="G13" s="5" t="inlineStr">
        <is>
          <t>사운드바+공유기 일체</t>
        </is>
      </c>
    </row>
    <row r="14">
      <c r="A14" s="5" t="inlineStr">
        <is>
          <t>LG U+</t>
        </is>
      </c>
      <c r="B14" s="5" t="inlineStr">
        <is>
          <t>uhd4</t>
        </is>
      </c>
      <c r="C14" s="5" t="inlineStr">
        <is>
          <t>U+tv UHD4</t>
        </is>
      </c>
      <c r="D14" s="5" t="n">
        <v>4400</v>
      </c>
      <c r="E14" s="5" t="inlineStr">
        <is>
          <t>O</t>
        </is>
      </c>
      <c r="F14" s="5" t="inlineStr">
        <is>
          <t>O</t>
        </is>
      </c>
      <c r="G14" s="5" t="inlineStr">
        <is>
          <t>✅ 기본 · AI 음향기술</t>
        </is>
      </c>
    </row>
    <row r="15">
      <c r="A15" s="5" t="inlineStr">
        <is>
          <t>LG U+</t>
        </is>
      </c>
      <c r="B15" s="5" t="inlineStr">
        <is>
          <t>soundbar-black</t>
        </is>
      </c>
      <c r="C15" s="5" t="inlineStr">
        <is>
          <t>U+tv 사운드바 블랙</t>
        </is>
      </c>
      <c r="D15" s="5" t="n">
        <v>6600</v>
      </c>
      <c r="E15" s="5" t="inlineStr">
        <is>
          <t>X</t>
        </is>
      </c>
      <c r="F15" s="5" t="inlineStr">
        <is>
          <t>O</t>
        </is>
      </c>
      <c r="G15" s="5" t="inlineStr">
        <is>
          <t>돌비비전 지원</t>
        </is>
      </c>
    </row>
  </sheetData>
  <mergeCells count="1">
    <mergeCell ref="A3:G3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I18"/>
  <sheetViews>
    <sheetView workbookViewId="0">
      <selection activeCell="A1" sqref="A1"/>
    </sheetView>
  </sheetViews>
  <sheetFormatPr baseColWidth="8" defaultRowHeight="15"/>
  <cols>
    <col width="10" customWidth="1" min="1" max="1"/>
    <col width="20" customWidth="1" min="2" max="2"/>
    <col width="28" customWidth="1" min="3" max="3"/>
    <col width="10" customWidth="1" min="4" max="4"/>
    <col width="10" customWidth="1" min="5" max="5"/>
    <col width="10" customWidth="1" min="6" max="6"/>
    <col width="8" customWidth="1" min="7" max="7"/>
    <col width="8" customWidth="1" min="8" max="8"/>
    <col width="50" customWidth="1" min="9" max="9"/>
  </cols>
  <sheetData>
    <row r="1" ht="24" customHeight="1">
      <c r="A1" s="3" t="inlineStr">
        <is>
          <t>📡 WiFi</t>
        </is>
      </c>
    </row>
    <row r="3">
      <c r="A3" s="35" t="inlineStr">
        <is>
          <t>💬 기본값: 속도별 단가가 낮은 표준 모델 · 가입 시 자동 지급 · 요금 계산 대상</t>
        </is>
      </c>
    </row>
    <row r="5">
      <c r="A5" s="4" t="inlineStr">
        <is>
          <t>통신사</t>
        </is>
      </c>
      <c r="B5" s="4" t="inlineStr">
        <is>
          <t>ID</t>
        </is>
      </c>
      <c r="C5" s="4" t="inlineStr">
        <is>
          <t>모델명</t>
        </is>
      </c>
      <c r="D5" s="4" t="inlineStr">
        <is>
          <t>100M</t>
        </is>
      </c>
      <c r="E5" s="4" t="inlineStr">
        <is>
          <t>500M</t>
        </is>
      </c>
      <c r="F5" s="4" t="inlineStr">
        <is>
          <t>1G</t>
        </is>
      </c>
      <c r="G5" s="4" t="inlineStr">
        <is>
          <t>기본</t>
        </is>
      </c>
      <c r="H5" s="4" t="inlineStr">
        <is>
          <t>활성</t>
        </is>
      </c>
      <c r="I5" s="4" t="inlineStr">
        <is>
          <t>💬 설명</t>
        </is>
      </c>
    </row>
    <row r="6">
      <c r="A6" s="5" t="inlineStr">
        <is>
          <t>SKT</t>
        </is>
      </c>
      <c r="B6" s="5" t="inlineStr">
        <is>
          <t>giga-wifi</t>
        </is>
      </c>
      <c r="C6" s="5" t="inlineStr">
        <is>
          <t>GIGA WiFi</t>
        </is>
      </c>
      <c r="D6" s="5" t="n">
        <v>1100</v>
      </c>
      <c r="E6" s="5" t="n">
        <v>1100</v>
      </c>
      <c r="F6" s="5" t="n">
        <v>1100</v>
      </c>
      <c r="G6" s="5" t="inlineStr">
        <is>
          <t>O</t>
        </is>
      </c>
      <c r="H6" s="5" t="inlineStr">
        <is>
          <t>O</t>
        </is>
      </c>
      <c r="I6" s="5" t="inlineStr">
        <is>
          <t>✅ 기본 · SKT 표준 · 속도 균일 1,100원</t>
        </is>
      </c>
    </row>
    <row r="7">
      <c r="A7" s="5" t="inlineStr">
        <is>
          <t>SKT</t>
        </is>
      </c>
      <c r="B7" s="5" t="inlineStr">
        <is>
          <t>giga-wifi-6</t>
        </is>
      </c>
      <c r="C7" s="5" t="inlineStr">
        <is>
          <t>GIGA WiFi 6</t>
        </is>
      </c>
      <c r="D7" s="5" t="n">
        <v>1100</v>
      </c>
      <c r="E7" s="5" t="n">
        <v>1100</v>
      </c>
      <c r="F7" s="5" t="n">
        <v>1100</v>
      </c>
      <c r="G7" s="5" t="inlineStr">
        <is>
          <t>X</t>
        </is>
      </c>
      <c r="H7" s="5" t="inlineStr">
        <is>
          <t>O</t>
        </is>
      </c>
      <c r="I7" s="5" t="inlineStr">
        <is>
          <t>WiFi-6 · 같은 요금</t>
        </is>
      </c>
    </row>
    <row r="8">
      <c r="A8" s="5" t="inlineStr">
        <is>
          <t>SKT</t>
        </is>
      </c>
      <c r="B8" s="5" t="inlineStr">
        <is>
          <t>giga-wifi-prem</t>
        </is>
      </c>
      <c r="C8" s="5" t="inlineStr">
        <is>
          <t>GIGA WiFi 프리미엄</t>
        </is>
      </c>
      <c r="D8" s="5" t="n">
        <v>5500</v>
      </c>
      <c r="E8" s="5" t="n">
        <v>5500</v>
      </c>
      <c r="F8" s="5" t="n">
        <v>5500</v>
      </c>
      <c r="G8" s="5" t="inlineStr">
        <is>
          <t>X</t>
        </is>
      </c>
      <c r="H8" s="5" t="inlineStr">
        <is>
          <t>O</t>
        </is>
      </c>
      <c r="I8" s="5" t="inlineStr">
        <is>
          <t>최대 1.7Gbps · 고급형</t>
        </is>
      </c>
    </row>
    <row r="9">
      <c r="A9" s="5" t="inlineStr">
        <is>
          <t>SKT</t>
        </is>
      </c>
      <c r="B9" s="5" t="inlineStr">
        <is>
          <t>wings</t>
        </is>
      </c>
      <c r="C9" s="5" t="inlineStr">
        <is>
          <t>윙즈</t>
        </is>
      </c>
      <c r="D9" s="5" t="n">
        <v>1650</v>
      </c>
      <c r="E9" s="5" t="n">
        <v>1650</v>
      </c>
      <c r="F9" s="5" t="n">
        <v>1650</v>
      </c>
      <c r="G9" s="5" t="inlineStr">
        <is>
          <t>X</t>
        </is>
      </c>
      <c r="H9" s="5" t="inlineStr">
        <is>
          <t>O</t>
        </is>
      </c>
      <c r="I9" s="5" t="inlineStr">
        <is>
          <t>WiFi 증폭기</t>
        </is>
      </c>
    </row>
    <row r="10">
      <c r="A10" s="5" t="inlineStr">
        <is>
          <t>KT</t>
        </is>
      </c>
      <c r="B10" s="5" t="inlineStr">
        <is>
          <t>wave2</t>
        </is>
      </c>
      <c r="C10" s="5" t="inlineStr">
        <is>
          <t>KT GIGA WAVE2</t>
        </is>
      </c>
      <c r="D10" s="5" t="n">
        <v>1100</v>
      </c>
      <c r="E10" s="5" t="n">
        <v>1100</v>
      </c>
      <c r="F10" s="5" t="n">
        <v>0</v>
      </c>
      <c r="G10" s="5" t="inlineStr">
        <is>
          <t>O</t>
        </is>
      </c>
      <c r="H10" s="5" t="inlineStr">
        <is>
          <t>O</t>
        </is>
      </c>
      <c r="I10" s="5" t="inlineStr">
        <is>
          <t>✅ 기본 · KT 표준 · 1G 무료</t>
        </is>
      </c>
    </row>
    <row r="11">
      <c r="A11" s="5" t="inlineStr">
        <is>
          <t>KT</t>
        </is>
      </c>
      <c r="B11" s="5" t="inlineStr">
        <is>
          <t>home-ax</t>
        </is>
      </c>
      <c r="C11" s="5" t="inlineStr">
        <is>
          <t>GIGA WIFI 홈AX</t>
        </is>
      </c>
      <c r="D11" s="5" t="n">
        <v>0</v>
      </c>
      <c r="E11" s="5" t="n">
        <v>1100</v>
      </c>
      <c r="F11" s="5" t="n">
        <v>0</v>
      </c>
      <c r="G11" s="5" t="inlineStr">
        <is>
          <t>X</t>
        </is>
      </c>
      <c r="H11" s="5" t="inlineStr">
        <is>
          <t>O</t>
        </is>
      </c>
      <c r="I11" s="5" t="inlineStr">
        <is>
          <t>WiFi-6 · 100M/1G 무료</t>
        </is>
      </c>
    </row>
    <row r="12">
      <c r="A12" s="5" t="inlineStr">
        <is>
          <t>KT</t>
        </is>
      </c>
      <c r="B12" s="5" t="inlineStr">
        <is>
          <t>buddy</t>
        </is>
      </c>
      <c r="C12" s="5" t="inlineStr">
        <is>
          <t>GIGA WIFI BUDDY</t>
        </is>
      </c>
      <c r="D12" s="5" t="n">
        <v>1650</v>
      </c>
      <c r="E12" s="5" t="n">
        <v>1650</v>
      </c>
      <c r="F12" s="5" t="n">
        <v>1650</v>
      </c>
      <c r="G12" s="5" t="inlineStr">
        <is>
          <t>X</t>
        </is>
      </c>
      <c r="H12" s="5" t="inlineStr">
        <is>
          <t>O</t>
        </is>
      </c>
      <c r="I12" s="5" t="inlineStr">
        <is>
          <t>증폭기 (홈AX 호환)</t>
        </is>
      </c>
    </row>
    <row r="13">
      <c r="A13" s="5" t="inlineStr">
        <is>
          <t>KT</t>
        </is>
      </c>
      <c r="B13" s="5" t="inlineStr">
        <is>
          <t>prem-24</t>
        </is>
      </c>
      <c r="C13" s="5" t="inlineStr">
        <is>
          <t>GIGA WIFI 프리미엄 2.4</t>
        </is>
      </c>
      <c r="D13" s="5" t="n">
        <v>4400</v>
      </c>
      <c r="E13" s="5" t="n">
        <v>4400</v>
      </c>
      <c r="F13" s="5" t="n">
        <v>4400</v>
      </c>
      <c r="G13" s="5" t="inlineStr">
        <is>
          <t>X</t>
        </is>
      </c>
      <c r="H13" s="5" t="inlineStr">
        <is>
          <t>O</t>
        </is>
      </c>
      <c r="I13" s="5" t="inlineStr">
        <is>
          <t>고급형 10Gbps</t>
        </is>
      </c>
    </row>
    <row r="14">
      <c r="A14" s="5" t="inlineStr">
        <is>
          <t>KT</t>
        </is>
      </c>
      <c r="B14" s="5" t="inlineStr">
        <is>
          <t>prem-24-6e</t>
        </is>
      </c>
      <c r="C14" s="5" t="inlineStr">
        <is>
          <t>프리미엄 2.4 (6E)</t>
        </is>
      </c>
      <c r="D14" s="5" t="n">
        <v>4400</v>
      </c>
      <c r="E14" s="5" t="n">
        <v>4400</v>
      </c>
      <c r="F14" s="5" t="n">
        <v>4400</v>
      </c>
      <c r="G14" s="5" t="inlineStr">
        <is>
          <t>X</t>
        </is>
      </c>
      <c r="H14" s="5" t="inlineStr">
        <is>
          <t>O</t>
        </is>
      </c>
      <c r="I14" s="5" t="inlineStr">
        <is>
          <t>6E 지원</t>
        </is>
      </c>
    </row>
    <row r="15">
      <c r="A15" s="5" t="inlineStr">
        <is>
          <t>KT</t>
        </is>
      </c>
      <c r="B15" s="5" t="inlineStr">
        <is>
          <t>prem-48</t>
        </is>
      </c>
      <c r="C15" s="5" t="inlineStr">
        <is>
          <t>프리미엄 4.8</t>
        </is>
      </c>
      <c r="D15" s="5" t="n">
        <v>4400</v>
      </c>
      <c r="E15" s="5" t="n">
        <v>4400</v>
      </c>
      <c r="F15" s="5" t="n">
        <v>4400</v>
      </c>
      <c r="G15" s="5" t="inlineStr">
        <is>
          <t>X</t>
        </is>
      </c>
      <c r="H15" s="5" t="inlineStr">
        <is>
          <t>O</t>
        </is>
      </c>
      <c r="I15" s="5" t="inlineStr">
        <is>
          <t>4.8GHz 대역</t>
        </is>
      </c>
    </row>
    <row r="16">
      <c r="A16" s="5" t="inlineStr">
        <is>
          <t>LG U+</t>
        </is>
      </c>
      <c r="B16" s="5" t="inlineStr">
        <is>
          <t>giga-wifi</t>
        </is>
      </c>
      <c r="C16" s="5" t="inlineStr">
        <is>
          <t>기가와이파이</t>
        </is>
      </c>
      <c r="D16" s="5" t="n">
        <v>0</v>
      </c>
      <c r="E16" s="5" t="n">
        <v>0</v>
      </c>
      <c r="F16" s="5" t="n">
        <v>0</v>
      </c>
      <c r="G16" s="5" t="inlineStr">
        <is>
          <t>O</t>
        </is>
      </c>
      <c r="H16" s="5" t="inlineStr">
        <is>
          <t>O</t>
        </is>
      </c>
      <c r="I16" s="5" t="inlineStr">
        <is>
          <t>✅ 기본 · 전속도 무료</t>
        </is>
      </c>
    </row>
    <row r="17">
      <c r="A17" s="5" t="inlineStr">
        <is>
          <t>LG U+</t>
        </is>
      </c>
      <c r="B17" s="5" t="inlineStr">
        <is>
          <t>giga-wifi-6</t>
        </is>
      </c>
      <c r="C17" s="5" t="inlineStr">
        <is>
          <t>기가와이파이6</t>
        </is>
      </c>
      <c r="D17" s="5" t="n">
        <v>0</v>
      </c>
      <c r="E17" s="5" t="n">
        <v>0</v>
      </c>
      <c r="F17" s="5" t="n">
        <v>0</v>
      </c>
      <c r="G17" s="5" t="inlineStr">
        <is>
          <t>X</t>
        </is>
      </c>
      <c r="H17" s="5" t="inlineStr">
        <is>
          <t>O</t>
        </is>
      </c>
      <c r="I17" s="5" t="inlineStr">
        <is>
          <t>WiFi-6 · 동일 무료</t>
        </is>
      </c>
    </row>
    <row r="18">
      <c r="A18" s="5" t="inlineStr">
        <is>
          <t>LG U+</t>
        </is>
      </c>
      <c r="B18" s="5" t="inlineStr">
        <is>
          <t>giga-wifi-mesh</t>
        </is>
      </c>
      <c r="C18" s="5" t="inlineStr">
        <is>
          <t>기가와이파이 메쉬</t>
        </is>
      </c>
      <c r="D18" s="5" t="n">
        <v>0</v>
      </c>
      <c r="E18" s="5" t="n">
        <v>0</v>
      </c>
      <c r="F18" s="5" t="n">
        <v>0</v>
      </c>
      <c r="G18" s="5" t="inlineStr">
        <is>
          <t>X</t>
        </is>
      </c>
      <c r="H18" s="5" t="inlineStr">
        <is>
          <t>O</t>
        </is>
      </c>
      <c r="I18" s="5" t="inlineStr">
        <is>
          <t>메쉬 · 500M+ 선택</t>
        </is>
      </c>
    </row>
  </sheetData>
  <mergeCells count="1">
    <mergeCell ref="A3:I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2026-04-21T03:51:46Z</dcterms:created>
  <dcterms:modified xsi:type="dcterms:W3CDTF">2026-05-02T07:14:04Z</dcterms:modified>
</cp:coreProperties>
</file>